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11950341\Downloads\"/>
    </mc:Choice>
  </mc:AlternateContent>
  <bookViews>
    <workbookView xWindow="0" yWindow="0" windowWidth="28800" windowHeight="12210"/>
  </bookViews>
  <sheets>
    <sheet name="30.04.26" sheetId="1" r:id="rId1"/>
  </sheets>
  <calcPr calcId="162913"/>
  <extLst>
    <ext uri="GoogleSheetsCustomDataVersion2">
      <go:sheetsCustomData xmlns:go="http://customooxmlschemas.google.com/" r:id="rId5" roundtripDataChecksum="70R76izC0OIqVYLfD74HMkCZqf8yVpy6R1Qbmx2gUGs="/>
    </ext>
  </extLst>
</workbook>
</file>

<file path=xl/calcChain.xml><?xml version="1.0" encoding="utf-8"?>
<calcChain xmlns="http://schemas.openxmlformats.org/spreadsheetml/2006/main">
  <c r="I24" i="1" l="1"/>
  <c r="H24" i="1"/>
  <c r="F24" i="1"/>
  <c r="F25" i="1" s="1"/>
  <c r="E24" i="1"/>
  <c r="C24" i="1"/>
  <c r="B24" i="1"/>
  <c r="J23" i="1"/>
  <c r="G23" i="1"/>
  <c r="D23" i="1"/>
  <c r="J22" i="1"/>
  <c r="G22" i="1"/>
  <c r="D22" i="1"/>
  <c r="D24" i="1" s="1"/>
  <c r="J21" i="1"/>
  <c r="G21" i="1"/>
  <c r="D21" i="1"/>
  <c r="J20" i="1"/>
  <c r="G20" i="1"/>
  <c r="D20" i="1"/>
  <c r="F19" i="1"/>
  <c r="C19" i="1"/>
  <c r="C25" i="1" s="1"/>
  <c r="H18" i="1"/>
  <c r="J18" i="1" s="1"/>
  <c r="E18" i="1"/>
  <c r="G18" i="1" s="1"/>
  <c r="B18" i="1"/>
  <c r="B19" i="1" s="1"/>
  <c r="B25" i="1" s="1"/>
  <c r="J17" i="1"/>
  <c r="G17" i="1"/>
  <c r="D17" i="1"/>
  <c r="J16" i="1"/>
  <c r="G16" i="1"/>
  <c r="D16" i="1"/>
  <c r="J15" i="1"/>
  <c r="G15" i="1"/>
  <c r="D15" i="1"/>
  <c r="J14" i="1"/>
  <c r="G14" i="1"/>
  <c r="D14" i="1"/>
  <c r="H13" i="1"/>
  <c r="J13" i="1" s="1"/>
  <c r="E13" i="1"/>
  <c r="G13" i="1" s="1"/>
  <c r="D13" i="1"/>
  <c r="J12" i="1"/>
  <c r="G12" i="1"/>
  <c r="D12" i="1"/>
  <c r="I11" i="1"/>
  <c r="J11" i="1" s="1"/>
  <c r="G11" i="1"/>
  <c r="D11" i="1"/>
  <c r="J10" i="1"/>
  <c r="G10" i="1"/>
  <c r="D10" i="1"/>
  <c r="I9" i="1"/>
  <c r="H9" i="1"/>
  <c r="E9" i="1"/>
  <c r="G9" i="1" s="1"/>
  <c r="D9" i="1"/>
  <c r="J8" i="1"/>
  <c r="G8" i="1"/>
  <c r="D8" i="1"/>
  <c r="D7" i="1"/>
  <c r="D6" i="1"/>
  <c r="I5" i="1"/>
  <c r="J5" i="1" s="1"/>
  <c r="G5" i="1"/>
  <c r="D5" i="1"/>
  <c r="I4" i="1"/>
  <c r="J4" i="1" s="1"/>
  <c r="G4" i="1"/>
  <c r="G19" i="1" s="1"/>
  <c r="D4" i="1"/>
  <c r="I19" i="1" l="1"/>
  <c r="I25" i="1" s="1"/>
  <c r="H19" i="1"/>
  <c r="H25" i="1" s="1"/>
  <c r="J24" i="1"/>
  <c r="G24" i="1"/>
  <c r="G25" i="1" s="1"/>
  <c r="E19" i="1"/>
  <c r="E25" i="1" s="1"/>
  <c r="D18" i="1"/>
  <c r="D19" i="1" s="1"/>
  <c r="D25" i="1" s="1"/>
  <c r="J9" i="1"/>
  <c r="J19" i="1" s="1"/>
  <c r="J25" i="1" s="1"/>
</calcChain>
</file>

<file path=xl/sharedStrings.xml><?xml version="1.0" encoding="utf-8"?>
<sst xmlns="http://schemas.openxmlformats.org/spreadsheetml/2006/main" count="59" uniqueCount="52">
  <si>
    <t>Anexo do Acordo de Reparação</t>
  </si>
  <si>
    <t>Valor original do Acordo Judicial</t>
  </si>
  <si>
    <t>Valor Nominal após decisões judiciais - Até 30/04/26</t>
  </si>
  <si>
    <t>Valor Atualizado com rendimentos e correções monetárias após decisões judiciais - Até 30/04/26</t>
  </si>
  <si>
    <t>Observações</t>
  </si>
  <si>
    <t>Obrigação de fazer</t>
  </si>
  <si>
    <t>Obrigação de pagar</t>
  </si>
  <si>
    <t>Total</t>
  </si>
  <si>
    <t>I.1 - Projetos das Comunidades Atingidas</t>
  </si>
  <si>
    <t>*Executado e monitorado pelas Instituições de Justiça, sem ingresso nos cofres do Poder Executivo Estadual.
*Valor atualizado considera cálculos realizados pela Vale no respectivo processo judicial; valor total sujeito a rendimentos em contas judiciais ainda não informados; todo o valor sujeito a Auditoria Financeira a ser realizada.</t>
  </si>
  <si>
    <t>I.2 - Programa de Transferência de Renda</t>
  </si>
  <si>
    <r>
      <rPr>
        <u/>
        <sz val="11"/>
        <color rgb="FF467886"/>
        <rFont val="Arial"/>
      </rPr>
      <t xml:space="preserve">*Executado e monitorado pelas Instituições de Justiça, sem ingresso nos cofres do Poder Executivo Estadual.
*Valor atualizado considera: (i) cálculos realizados pela Vale no respectivo processo judicial, sendo tal valor sujeito a Auditoria Financeira a ser realizada; (ii) rendimentos informados na aba "Transparência" do </t>
    </r>
    <r>
      <rPr>
        <u/>
        <sz val="11"/>
        <color rgb="FF1155CC"/>
        <rFont val="Arial"/>
      </rPr>
      <t>site da FGV-PTR</t>
    </r>
    <r>
      <rPr>
        <u/>
        <sz val="11"/>
        <color rgb="FF467886"/>
        <rFont val="Arial"/>
      </rPr>
      <t xml:space="preserve"> no primeiro dia útil do mês da presente atualização</t>
    </r>
    <r>
      <rPr>
        <sz val="11"/>
        <rFont val="Arial"/>
      </rPr>
      <t>.</t>
    </r>
  </si>
  <si>
    <t>I.3 - Projetos para a Bacia do Paraopeba</t>
  </si>
  <si>
    <t xml:space="preserve"> 2.035.798.075,73    sendo: 
 1.799.501.438,74   - Projetos de reparação socioeconômica para a Bacia do Paraopeba - Execução pelos municípios 
236.296.636,99 - Projetos rodoviários regionais - Execução pelo Estado de Minas Gerais diretamente ou por meio de convênio com os municípios</t>
  </si>
  <si>
    <t>2.275.938.536,98, sendo: 
                   2.001.135.470,76      - Projetos de reparação socioeconômica para a Bacia do Paraopeba - Execução pelos municípios
   274.803.066,22      - Projetos rodoviários regionais - Execução pelo Estado de Minas Gerais diretamente ou  por meio de convênio com os municípios</t>
  </si>
  <si>
    <r>
      <rPr>
        <sz val="11"/>
        <color theme="1"/>
        <rFont val="Arial"/>
      </rPr>
      <t xml:space="preserve">*Para mais detalhes sobre as decisões judiciais que autorizaram a conversão e os respectivos projetos </t>
    </r>
    <r>
      <rPr>
        <u/>
        <sz val="11"/>
        <color rgb="FF1155CC"/>
        <rFont val="Arial"/>
      </rPr>
      <t>clique aqui</t>
    </r>
    <r>
      <rPr>
        <sz val="11"/>
        <color theme="1"/>
        <rFont val="Arial"/>
      </rPr>
      <t xml:space="preserve">.
*"Obrigação de pagar - Projetos de reparação socioeconômica para a Bacia do Paraopeba" e "Obrigação de pagar - Projetos rodoviários regionais": o "Valor Nominal após decisões judiciais" considera o valor nominal dos projetos convertidos a partir do parecer emitido pela FGV e pagos pela Vale em juízo.
*"Obrigação de pagar - Projetos de reparação socioeconômica para a Bacia do Paraopeba" e "Obrigação de pagar - Projetos rodoviários regionais": o "Valor Atualizado após decisões judiciais" considera o "Valor Nominal após decisões judiciais" atualizado com correção monetária pela FGV para efeito de cálculo em planilha mensal de gerenciamento de saldos. "Para a Obrigação de pagar - Projetos rodoviários regionais", o valor efetivamente arrecadado com a obrigação de pagar com a correção monetária até a data do pagamento pela Vale e os rendimentos de aplicações financeiras auferidos pelo Poder Executivo Estadual é </t>
    </r>
    <r>
      <rPr>
        <u/>
        <sz val="11"/>
        <color rgb="FF1155CC"/>
        <rFont val="Arial"/>
      </rPr>
      <t>informado aqui</t>
    </r>
    <r>
      <rPr>
        <sz val="11"/>
        <color theme="1"/>
        <rFont val="Arial"/>
      </rPr>
      <t>.
*Obrigação de fazer: o "Valor Nominal após decisões judiciais" considera o valor nominal total do anexo, deduzido o valor nominal pago pela Vale em cumprimento à obrigação de pagar; o "Valor Atualizado após decisões judiciais" é calculado a partir do valor total do Anexo atualizado pela correção monetária deduzidos os valores dos projetos com conversão autorizada.</t>
    </r>
  </si>
  <si>
    <t>I.4 - Projetos para Brumadinho</t>
  </si>
  <si>
    <t xml:space="preserve">     920.946.080,84, sendo:
   800.946.080,84 Projetos de reparação socioeconômica para Brumadinho - Execução pelo município
120.000.000,00 - Projetos rodoviários regionais - Execução pelo Estado de Minas Gerais diretamente</t>
  </si>
  <si>
    <t>1.031.961.634,43, sendo:
            904.440.376,57         - Projetos de reparação socioeconômica para Brumadinho - Execução pelo município
 127.521.257,86         - Projetos rodoviários regionais - Execução pelo Estado de Minas Gerais diretamente</t>
  </si>
  <si>
    <r>
      <rPr>
        <sz val="11"/>
        <color theme="1"/>
        <rFont val="Arial"/>
      </rPr>
      <t xml:space="preserve">*Para mais detalhes sobre as decisões judiciais que autorizaram a conversão e os respectivos projetos </t>
    </r>
    <r>
      <rPr>
        <u/>
        <sz val="11"/>
        <color rgb="FF1155CC"/>
        <rFont val="Arial"/>
      </rPr>
      <t>clique aqui</t>
    </r>
    <r>
      <rPr>
        <sz val="11"/>
        <color theme="1"/>
        <rFont val="Arial"/>
      </rPr>
      <t>.
*Obrigação de pagar - Projetos de reparação socioeconômica para Brumadinho: o "Valor Nominal após decisões judiciais" considera o valor nominal dos projetos convertidos a partir do parecer emitido pela FGV e pagos pela Vale em juízo.
*Obrigação de pagar - Projetos de reparação socioeconômica para Brumadinho: o "Valor Atualizado após decisões judiciais" considera o "Valor Nominal após decisões judiciais" atualizado com correção monetária pela FGV para efeito de cálculo em planilha mensal de gerenciamento de saldos. 
Obrigação de fazer: o "Valor Nominal após decisões judiciais" considera o valor nominal total do anexo, deduzido o valor nominal pago pela Vale em cumprimento à obrigação de pagar; o "Valor Atualizado após decisões judiciais" é calculado a partir do valor total do Anexo atualizado pela correção monetária deduzidos os valores dos projetos com conversão autorizada.</t>
    </r>
  </si>
  <si>
    <t>II.1 - Recuperação socioambiental*</t>
  </si>
  <si>
    <r>
      <rPr>
        <sz val="11"/>
        <color theme="1"/>
        <rFont val="Arial"/>
      </rPr>
      <t xml:space="preserve">*Valor estimado, mas não representa teto, cabendo à Vale a realização de ações e gastos que garantam a recuperação do meio ambiente verificada por meio do alcance de indicadores de qualidade ambiental iguais ou melhores que os anteriores ao Rompimento.
*Valor Atualizado com correção monetária calculada pela Superintendência Central de Reparação Pró-Brumadinho a partir da </t>
    </r>
    <r>
      <rPr>
        <u/>
        <sz val="11"/>
        <color rgb="FF1155CC"/>
        <rFont val="Arial"/>
      </rPr>
      <t>Calculadora do Cidadão do Banco Central do Brasil</t>
    </r>
    <r>
      <rPr>
        <sz val="11"/>
        <color theme="1"/>
        <rFont val="Arial"/>
      </rPr>
      <t>, com início em 04/2021 e fim no último mês disponível.</t>
    </r>
  </si>
  <si>
    <t>II.2 - Compensação socioambiental*</t>
  </si>
  <si>
    <r>
      <rPr>
        <u/>
        <sz val="11"/>
        <color rgb="FF000000"/>
        <rFont val="Arial"/>
      </rPr>
      <t xml:space="preserve">*Foi homologado judicialmente pedido dos Compromitentes, em comum acordo com a Vale, de conversão de obrigação de fazer em pagar, no valor nominal de R$1,417 bilhão, referente ao projeto "Saneamento Básico na Bacia do Paraopeba". Para acesso à decisão judicial, </t>
    </r>
    <r>
      <rPr>
        <u/>
        <sz val="11"/>
        <color rgb="FF1155CC"/>
        <rFont val="Arial"/>
      </rPr>
      <t>clique aqui</t>
    </r>
    <r>
      <rPr>
        <u/>
        <sz val="11"/>
        <color rgb="FF000000"/>
        <rFont val="Arial"/>
      </rPr>
      <t xml:space="preserve">. O valor de "Obrigação de pagar" atualizado considera a primeira parcela de R$ 211.773.067,20 (R$ 170.000.000,00 nominal + correção monetária calculada pela Vale), a segunda parcela de R$ 503.338.675,12 (R$ 400.000.000,00 nominal + correção monetária calculada pela Vale) e a terceira parcela de R$ 526.057.127,69 (R$ 400.000.000,00 nominal + correção monetária calculada pela Vale) pagas pela empresa somada ao saldo de valor nominal de R$ 447 milhões a ser corrigido a cada pagamento conforme cronograma pactuado e sujeito à análise da Auditoria Financeira. Os recursos não ingressarão nos cofres do Poder Executivo Estadual, serão recebidos pelo Banco de Desenvolvimento de Minas Gerais - BDMG e repassados aos municípios conforme edital publicado em 30/10/2024, </t>
    </r>
    <r>
      <rPr>
        <u/>
        <sz val="11"/>
        <color rgb="FF1155CC"/>
        <rFont val="Arial"/>
      </rPr>
      <t>clique aqui</t>
    </r>
    <r>
      <rPr>
        <u/>
        <sz val="11"/>
        <color rgb="FF000000"/>
        <rFont val="Arial"/>
      </rPr>
      <t>. Adicionalmente, vale informar que, também em 31/10/2024, o juízo da 2ª Vara da Fazenda Pública e Autarquias da Comarca de Belo Horizonte expediu dois alvarás, referentes às duas parcelas da conversão, levantando o recurso para disponibilização ao BDMG.
*O valor de "Obrigação de fazer" considera o valor nominal total do anexo, deduzido o valor nominal pago pela Vale em cumprimento à obrigação de pagar;  o "Valor Atualizado após decisões judiciais" para a "Obrigação de fazer" considera o "Valor Nominal após decisões judiciais" atualizado com correção monetária calculada pela Auditoria Socioambiental - AECOM para efeito de cálculo em planilha mensal de gerenciamento de saldos.</t>
    </r>
  </si>
  <si>
    <t>II.3 - Segurança Hídrica</t>
  </si>
  <si>
    <t>*"Valor Atualizado" considera o valor com correção monetária e rendimentos judiciais pago ao Estado de Minas Gerias (sujeito a Auditoria Financeira a ser realizada) somado ao rendimento de aplicações financeiras estaduais.</t>
  </si>
  <si>
    <t>III - Mobilidade</t>
  </si>
  <si>
    <t>*"Valor Atualizado" considera o valor com correção monetária e rendimentos judiciais pago ao Estado de Minas Gerias (sujeito a Auditoria Financeira a ser realizada) somado ao rendimento de aplicações financeiras estaduais e à projeção de recebimento das parcelas restantes no mesmo valor pago pela Vale da última parcela.</t>
  </si>
  <si>
    <t>IV - Fortalecimento do Serviço Público</t>
  </si>
  <si>
    <t>4.4.9 - Biofábrica/FUNED</t>
  </si>
  <si>
    <t>*Valor atualizado considera o dado de "Acordo Atualizado" informado pela FGV nos produtos entregues em no mês de referência, deduzido o valor da conversão da Cláusula 4.4.9.2.</t>
  </si>
  <si>
    <t>4.4.9.2 - FUNED - Conversão</t>
  </si>
  <si>
    <t>*Este valor se refere a conversão de obrigação de fazer da Vale S.A para obrigação de pagar. no âmbito da Cláusula 4.4.9.2, para composição de recursos para implementação da iniciativa "Construção e manutenção de um Novo Complexo de Saúde e operação de serviços não assistenciais/laboratoriais", autorizada pela decisão judicial ID 10590759991, de 19/12/2025. 
**"Valor Atualizado" considera o valor com correção monetária e rendimentos judiciais pago ao Estado de Minas Gerias (sujeito a Auditoria Financeira a ser realizada) somado ao rendimento de aplicações financeiras estaduais.</t>
  </si>
  <si>
    <t>4.4.10 - Ressarcimentos de Despesas Públicas</t>
  </si>
  <si>
    <t>*"Valor Atualizado" considera o valor com correção monetária e rendimentos judiciais pago ao Estado de Minas Gerias (sujeito a Auditoria Financeira a ser realizada) somado ao rendimento de aplicações financeiras estaduais</t>
  </si>
  <si>
    <t>4.4.10 - Ressarcimentos de Despesas Públicas - Reaplicação</t>
  </si>
  <si>
    <t>*"Valor Atualizado" considera o valor nominal reaplicado para o objeto da "Duplicação da Estrada que liga Brumadinho à BR-381, em Betim" somado ao rendimento de aplicações financeiras estaduais</t>
  </si>
  <si>
    <t>4.4.11 - Estruturas de Apoio*</t>
  </si>
  <si>
    <r>
      <rPr>
        <sz val="11"/>
        <color theme="1"/>
        <rFont val="Arial"/>
      </rPr>
      <t>*A efetivação da obrigação de pagar referente às estruturas de apoio, seu pagamento pela Vale e execução pelo Poder Executivo Estadual aguardam eventual deliberação dos Compromitentes e decisão judicial.
*Valor Atualizado com correção monetária calculada pela Superintendência Central de Reparação Pró-Brumadinho a partir da</t>
    </r>
    <r>
      <rPr>
        <u/>
        <sz val="11"/>
        <color rgb="FF1155CC"/>
        <rFont val="Arial"/>
      </rPr>
      <t xml:space="preserve"> Calculadora do Cidadão do Banco Central do Brasil</t>
    </r>
    <r>
      <rPr>
        <sz val="11"/>
        <color theme="1"/>
        <rFont val="Arial"/>
      </rPr>
      <t>, com início em 04/2021 e fim no último mês disponível, até a obtenção de rotina de atualizações junto à Auditoria Financeira.</t>
    </r>
  </si>
  <si>
    <t>4.4.12 - TAC Bombeiro e TAC Defesa Civil</t>
  </si>
  <si>
    <t>*Valor atualizado considera o dado de "Acordo Atualizado" informado pela FGV nos produtos entregues em no mês de referência.</t>
  </si>
  <si>
    <t>SUBTOTAL Valores previstos no Acordo a executar</t>
  </si>
  <si>
    <t>PAGO Pré-Acordo - Antecipação COVID</t>
  </si>
  <si>
    <r>
      <rPr>
        <sz val="11"/>
        <color theme="1"/>
        <rFont val="Arial"/>
      </rPr>
      <t xml:space="preserve">*Valor Atualizado com correção monetária calculada pela Superintendência Central de Reparação Pró-Brumadinho a partir da </t>
    </r>
    <r>
      <rPr>
        <u/>
        <sz val="11"/>
        <color rgb="FF1155CC"/>
        <rFont val="Arial"/>
      </rPr>
      <t>Calculadora do Cidadão do Banco Central do Brasil</t>
    </r>
    <r>
      <rPr>
        <sz val="11"/>
        <color theme="1"/>
        <rFont val="Arial"/>
      </rPr>
      <t>, com início em 04/2021 e fim no último mês disponível.</t>
    </r>
  </si>
  <si>
    <t>PAGO Pré-Acordo - Despesas com reparação pré-Acordo</t>
  </si>
  <si>
    <r>
      <rPr>
        <sz val="11"/>
        <color theme="1"/>
        <rFont val="Arial"/>
      </rPr>
      <t xml:space="preserve">*Valor Atualizado com correção monetária calculada pela Superintendência Central de Reparação Pró-Brumadinho a partir da </t>
    </r>
    <r>
      <rPr>
        <u/>
        <sz val="11"/>
        <color rgb="FF1155CC"/>
        <rFont val="Arial"/>
      </rPr>
      <t>Calculadora do Cidadão do Banco Central do Brasil</t>
    </r>
    <r>
      <rPr>
        <sz val="11"/>
        <color theme="1"/>
        <rFont val="Arial"/>
      </rPr>
      <t>, com início em 04/2021 e fim no último mês disponível.</t>
    </r>
  </si>
  <si>
    <t>PAGO Pré-Acordo - Auxílio Emergencial</t>
  </si>
  <si>
    <r>
      <rPr>
        <sz val="11"/>
        <color theme="1"/>
        <rFont val="Arial"/>
      </rPr>
      <t xml:space="preserve">*Valor Atualizado com correção monetária calculada pela Superintendência Central de Reparação Pró-Brumadinho a partir da </t>
    </r>
    <r>
      <rPr>
        <u/>
        <sz val="11"/>
        <color rgb="FF1155CC"/>
        <rFont val="Arial"/>
      </rPr>
      <t>Calculadora do Cidadão do Banco Central do Brasil</t>
    </r>
    <r>
      <rPr>
        <sz val="11"/>
        <color theme="1"/>
        <rFont val="Arial"/>
      </rPr>
      <t>, com início em 04/2021 e fim no último mês disponível.</t>
    </r>
  </si>
  <si>
    <t>PAGO Pré-Acordo - Ressarcimento ao Estado</t>
  </si>
  <si>
    <r>
      <rPr>
        <sz val="11"/>
        <color theme="1"/>
        <rFont val="Arial"/>
      </rPr>
      <t xml:space="preserve">*Valor Atualizado com correção monetária calculada pela Superintendência Central de Reparação Pró-Brumadinho a partir da </t>
    </r>
    <r>
      <rPr>
        <u/>
        <sz val="11"/>
        <color rgb="FF1155CC"/>
        <rFont val="Arial"/>
      </rPr>
      <t>Calculadora do Cidadão do Banco Central do Brasil</t>
    </r>
    <r>
      <rPr>
        <sz val="11"/>
        <color theme="1"/>
        <rFont val="Arial"/>
      </rPr>
      <t>, com início em 04/2021 e fim no último mês disponível.</t>
    </r>
  </si>
  <si>
    <t>SUBTOTAL Valores executados a partir de recebimentos antes do Acordo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</si>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</sst>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"/>
    <numFmt numFmtId="165" formatCode="[$R$ -416]#,##0.00"/>
  </numFmts>
  <fonts count="21">
    <font>
      <sz val="11"/>
      <color theme="1"/>
      <name val="Aptos narrow"/>
      <scheme val="minor"/>
    </font>
    <font>
      <sz val="9"/>
      <color theme="1"/>
      <name val="Arial"/>
    </font>
    <font>
      <sz val="11"/>
      <color theme="1"/>
      <name val="Arial"/>
    </font>
    <font>
      <b/>
      <sz val="11"/>
      <color rgb="FF156082"/>
      <name val="Arial"/>
    </font>
    <font>
      <sz val="11"/>
      <name val="Aptos narrow"/>
    </font>
    <font>
      <b/>
      <sz val="11"/>
      <color rgb="FFFFFFFF"/>
      <name val="Arial"/>
    </font>
    <font>
      <sz val="11"/>
      <color theme="1"/>
      <name val="Arial"/>
    </font>
    <font>
      <b/>
      <sz val="11"/>
      <color theme="1"/>
      <name val="Arial"/>
    </font>
    <font>
      <u/>
      <sz val="11"/>
      <color rgb="FF0000FF"/>
      <name val="Arial"/>
    </font>
    <font>
      <u/>
      <sz val="11"/>
      <color theme="1"/>
      <name val="Arial"/>
    </font>
    <font>
      <sz val="11"/>
      <color rgb="FF000000"/>
      <name val="Arial"/>
    </font>
    <font>
      <u/>
      <sz val="11"/>
      <color theme="1"/>
      <name val="Arial"/>
    </font>
    <font>
      <u/>
      <sz val="11"/>
      <color theme="1"/>
      <name val="Arial"/>
    </font>
    <font>
      <u/>
      <sz val="11"/>
      <color theme="1"/>
      <name val="Arial"/>
    </font>
    <font>
      <b/>
      <i/>
      <sz val="11"/>
      <color theme="1"/>
      <name val="Arial"/>
    </font>
    <font>
      <i/>
      <sz val="11"/>
      <color theme="1"/>
      <name val="Arial"/>
    </font>
    <font>
      <i/>
      <sz val="11"/>
      <color theme="1"/>
      <name val="Arial"/>
    </font>
    <font>
      <u/>
      <sz val="11"/>
      <color rgb="FF467886"/>
      <name val="Arial"/>
    </font>
    <font>
      <u/>
      <sz val="11"/>
      <color rgb="FF1155CC"/>
      <name val="Arial"/>
    </font>
    <font>
      <sz val="11"/>
      <name val="Arial"/>
    </font>
    <font>
      <u/>
      <sz val="11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495D7B"/>
        <bgColor rgb="FF495D7B"/>
      </patternFill>
    </fill>
    <fill>
      <patternFill patternType="solid">
        <fgColor rgb="FFD46C7B"/>
        <bgColor rgb="FFD46C7B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vertical="center"/>
    </xf>
    <xf numFmtId="164" fontId="6" fillId="6" borderId="7" xfId="0" applyNumberFormat="1" applyFont="1" applyFill="1" applyBorder="1" applyAlignment="1">
      <alignment vertical="center"/>
    </xf>
    <xf numFmtId="164" fontId="7" fillId="6" borderId="7" xfId="0" applyNumberFormat="1" applyFont="1" applyFill="1" applyBorder="1" applyAlignment="1">
      <alignment horizontal="center" vertical="center"/>
    </xf>
    <xf numFmtId="164" fontId="6" fillId="6" borderId="7" xfId="0" applyNumberFormat="1" applyFont="1" applyFill="1" applyBorder="1" applyAlignment="1">
      <alignment horizontal="center" vertical="center"/>
    </xf>
    <xf numFmtId="164" fontId="6" fillId="6" borderId="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164" fontId="6" fillId="0" borderId="9" xfId="0" applyNumberFormat="1" applyFont="1" applyBorder="1" applyAlignment="1">
      <alignment vertical="center"/>
    </xf>
    <xf numFmtId="164" fontId="7" fillId="0" borderId="7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vertical="center"/>
    </xf>
    <xf numFmtId="164" fontId="6" fillId="0" borderId="9" xfId="0" applyNumberFormat="1" applyFont="1" applyBorder="1" applyAlignment="1">
      <alignment horizontal="center" vertical="center"/>
    </xf>
    <xf numFmtId="164" fontId="6" fillId="2" borderId="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6" fillId="2" borderId="9" xfId="0" applyNumberFormat="1" applyFont="1" applyFill="1" applyBorder="1" applyAlignment="1">
      <alignment vertical="center"/>
    </xf>
    <xf numFmtId="164" fontId="10" fillId="0" borderId="0" xfId="0" applyNumberFormat="1" applyFont="1" applyAlignment="1">
      <alignment horizontal="center" vertical="center" wrapText="1"/>
    </xf>
    <xf numFmtId="164" fontId="10" fillId="0" borderId="0" xfId="0" applyNumberFormat="1" applyFont="1" applyAlignment="1">
      <alignment horizontal="right" vertical="center"/>
    </xf>
    <xf numFmtId="164" fontId="12" fillId="0" borderId="9" xfId="0" applyNumberFormat="1" applyFont="1" applyBorder="1" applyAlignment="1">
      <alignment vertical="center" wrapText="1"/>
    </xf>
    <xf numFmtId="165" fontId="13" fillId="0" borderId="9" xfId="0" applyNumberFormat="1" applyFont="1" applyBorder="1" applyAlignment="1">
      <alignment vertical="center" wrapText="1"/>
    </xf>
    <xf numFmtId="164" fontId="6" fillId="0" borderId="9" xfId="0" applyNumberFormat="1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4" fillId="0" borderId="9" xfId="0" applyFont="1" applyBorder="1" applyAlignment="1">
      <alignment vertical="center"/>
    </xf>
    <xf numFmtId="164" fontId="14" fillId="0" borderId="9" xfId="0" applyNumberFormat="1" applyFont="1" applyBorder="1" applyAlignment="1">
      <alignment vertical="center"/>
    </xf>
    <xf numFmtId="164" fontId="15" fillId="0" borderId="9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164" fontId="15" fillId="7" borderId="0" xfId="0" applyNumberFormat="1" applyFont="1" applyFill="1" applyAlignment="1">
      <alignment vertical="center"/>
    </xf>
    <xf numFmtId="0" fontId="5" fillId="4" borderId="9" xfId="0" applyFont="1" applyFill="1" applyBorder="1" applyAlignment="1">
      <alignment horizontal="center" vertical="center"/>
    </xf>
    <xf numFmtId="164" fontId="5" fillId="4" borderId="9" xfId="0" applyNumberFormat="1" applyFont="1" applyFill="1" applyBorder="1" applyAlignment="1">
      <alignment horizontal="center" vertical="center"/>
    </xf>
    <xf numFmtId="164" fontId="6" fillId="7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4" fontId="10" fillId="2" borderId="0" xfId="0" applyNumberFormat="1" applyFont="1" applyFill="1" applyAlignment="1">
      <alignment horizontal="center" vertical="center"/>
    </xf>
    <xf numFmtId="10" fontId="2" fillId="2" borderId="0" xfId="0" applyNumberFormat="1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3" fillId="3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2" borderId="9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wrapText="1"/>
    </xf>
    <xf numFmtId="0" fontId="6" fillId="6" borderId="8" xfId="0" applyNumberFormat="1" applyFont="1" applyFill="1" applyBorder="1" applyAlignment="1">
      <alignment horizontal="left" vertical="top" wrapText="1"/>
    </xf>
    <xf numFmtId="0" fontId="11" fillId="0" borderId="9" xfId="0" applyNumberFormat="1" applyFont="1" applyBorder="1" applyAlignment="1">
      <alignment vertical="center" wrapText="1"/>
    </xf>
    <xf numFmtId="0" fontId="12" fillId="0" borderId="9" xfId="0" applyNumberFormat="1" applyFont="1" applyBorder="1" applyAlignment="1">
      <alignment vertical="center" wrapText="1"/>
    </xf>
    <xf numFmtId="0" fontId="6" fillId="0" borderId="9" xfId="0" applyNumberFormat="1" applyFont="1" applyBorder="1" applyAlignment="1">
      <alignment vertical="center" wrapText="1"/>
    </xf>
  </cellXfs>
  <cellStyles count="1">
    <cellStyle name="Normal" xfId="0" builtinId="0"/>
  </cellStyles>
  <dxfs count="3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30.04.26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_1" displayName="Table_1" ref="A4:K25" headerRowCount="0">
  <tableColumns count="11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</tableColumns>
  <tableStyleInfo name="30.04.26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3.bcb.gov.br/CALCIDADAO/publico/corrigirPorIndice.do?method=corrigirPorIndice" TargetMode="External"/><Relationship Id="rId3" Type="http://schemas.openxmlformats.org/officeDocument/2006/relationships/hyperlink" Target="https://www.mg.gov.br/pro-brumadinho/pagina/reparacao-brumadinho-fortalecimento-dos-servicos-publicos-em-brumadinho" TargetMode="External"/><Relationship Id="rId7" Type="http://schemas.openxmlformats.org/officeDocument/2006/relationships/hyperlink" Target="https://www3.bcb.gov.br/CALCIDADAO/publico/corrigirPorIndice.do?method=corrigirPorIndice" TargetMode="External"/><Relationship Id="rId12" Type="http://schemas.openxmlformats.org/officeDocument/2006/relationships/table" Target="../tables/table1.xml"/><Relationship Id="rId2" Type="http://schemas.openxmlformats.org/officeDocument/2006/relationships/hyperlink" Target="https://www.mg.gov.br/pro-brumadinho/pagina/reparacao-brumadinho-obrigacoes-de-pagar-da-vale-ao-estado" TargetMode="External"/><Relationship Id="rId1" Type="http://schemas.openxmlformats.org/officeDocument/2006/relationships/hyperlink" Target="https://ptr.fgv.br/transparencia" TargetMode="External"/><Relationship Id="rId6" Type="http://schemas.openxmlformats.org/officeDocument/2006/relationships/hyperlink" Target="https://www3.bcb.gov.br/CALCIDADAO/publico/corrigirPorIndice.do?method=corrigirPorIndice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mg.gov.br/system/files/media/documento_detalhado/2024-07/decisao_conversao_saneamento.pdf" TargetMode="External"/><Relationship Id="rId10" Type="http://schemas.openxmlformats.org/officeDocument/2006/relationships/hyperlink" Target="https://www3.bcb.gov.br/CALCIDADAO/publico/corrigirPorIndice.do?method=corrigirPorIndice" TargetMode="External"/><Relationship Id="rId4" Type="http://schemas.openxmlformats.org/officeDocument/2006/relationships/hyperlink" Target="https://www3.bcb.gov.br/CALCIDADAO/publico/corrigirPorIndice.do?method=corrigirPorIndice" TargetMode="External"/><Relationship Id="rId9" Type="http://schemas.openxmlformats.org/officeDocument/2006/relationships/hyperlink" Target="https://www3.bcb.gov.br/CALCIDADAO/publico/corrigirPorIndice.do?method=corrigirPorIndi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1004"/>
  <sheetViews>
    <sheetView tabSelected="1" workbookViewId="0">
      <pane xSplit="1" ySplit="3" topLeftCell="H4" activePane="bottomRight" state="frozen"/>
      <selection pane="topRight" activeCell="B1" sqref="B1"/>
      <selection pane="bottomLeft" activeCell="A4" sqref="A4"/>
      <selection pane="bottomRight" activeCell="I33" sqref="I33"/>
    </sheetView>
  </sheetViews>
  <sheetFormatPr defaultColWidth="12.625" defaultRowHeight="15" customHeight="1"/>
  <cols>
    <col min="1" max="1" width="44.75" customWidth="1"/>
    <col min="2" max="10" width="29.5" customWidth="1"/>
    <col min="11" max="11" width="58.625" customWidth="1"/>
    <col min="12" max="22" width="44.875" customWidth="1"/>
  </cols>
  <sheetData>
    <row r="1" spans="1:22" ht="14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4.5" customHeight="1">
      <c r="A2" s="37" t="s">
        <v>0</v>
      </c>
      <c r="B2" s="39" t="s">
        <v>1</v>
      </c>
      <c r="C2" s="40"/>
      <c r="D2" s="41"/>
      <c r="E2" s="39" t="s">
        <v>2</v>
      </c>
      <c r="F2" s="40"/>
      <c r="G2" s="41"/>
      <c r="H2" s="42" t="s">
        <v>3</v>
      </c>
      <c r="I2" s="40"/>
      <c r="J2" s="41"/>
      <c r="K2" s="43" t="s">
        <v>4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28.5" customHeight="1">
      <c r="A3" s="38"/>
      <c r="B3" s="3" t="s">
        <v>5</v>
      </c>
      <c r="C3" s="4" t="s">
        <v>6</v>
      </c>
      <c r="D3" s="5" t="s">
        <v>7</v>
      </c>
      <c r="E3" s="3" t="s">
        <v>5</v>
      </c>
      <c r="F3" s="4" t="s">
        <v>6</v>
      </c>
      <c r="G3" s="5" t="s">
        <v>7</v>
      </c>
      <c r="H3" s="3" t="s">
        <v>5</v>
      </c>
      <c r="I3" s="4" t="s">
        <v>6</v>
      </c>
      <c r="J3" s="5" t="s">
        <v>7</v>
      </c>
      <c r="K3" s="38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85.5">
      <c r="A4" s="6" t="s">
        <v>8</v>
      </c>
      <c r="B4" s="7">
        <v>0</v>
      </c>
      <c r="C4" s="7">
        <v>3000000000</v>
      </c>
      <c r="D4" s="7">
        <f t="shared" ref="D4:D18" si="0">SUM(B4:C4)</f>
        <v>3000000000</v>
      </c>
      <c r="E4" s="8">
        <v>0</v>
      </c>
      <c r="F4" s="9">
        <v>3000000000</v>
      </c>
      <c r="G4" s="7">
        <f t="shared" ref="G4:G5" si="1">SUM(E4:F4)</f>
        <v>3000000000</v>
      </c>
      <c r="H4" s="10"/>
      <c r="I4" s="9">
        <f>1766210022.45+1693108143.42</f>
        <v>3459318165.8699999</v>
      </c>
      <c r="J4" s="9">
        <f t="shared" ref="J4:J5" si="2">SUM(H4:I4)</f>
        <v>3459318165.8699999</v>
      </c>
      <c r="K4" s="47" t="s">
        <v>9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1:22" ht="100.5">
      <c r="A5" s="12" t="s">
        <v>10</v>
      </c>
      <c r="B5" s="13">
        <v>0</v>
      </c>
      <c r="C5" s="13">
        <v>4400000000</v>
      </c>
      <c r="D5" s="13">
        <f t="shared" si="0"/>
        <v>4400000000</v>
      </c>
      <c r="E5" s="14">
        <v>0</v>
      </c>
      <c r="F5" s="15">
        <v>4400000000</v>
      </c>
      <c r="G5" s="15">
        <f t="shared" si="1"/>
        <v>4400000000</v>
      </c>
      <c r="H5" s="15">
        <v>0</v>
      </c>
      <c r="I5" s="15">
        <f>2000000000+282312603.74+2325834136.37+8387.5+1295699288.97</f>
        <v>5903854416.5799999</v>
      </c>
      <c r="J5" s="15">
        <f t="shared" si="2"/>
        <v>5903854416.5799999</v>
      </c>
      <c r="K5" s="46" t="s">
        <v>11</v>
      </c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2" ht="342">
      <c r="A6" s="12" t="s">
        <v>12</v>
      </c>
      <c r="B6" s="16">
        <v>2375000000</v>
      </c>
      <c r="C6" s="16">
        <v>125000000</v>
      </c>
      <c r="D6" s="16">
        <f t="shared" si="0"/>
        <v>2500000000</v>
      </c>
      <c r="E6" s="17">
        <v>464201924.26999998</v>
      </c>
      <c r="F6" s="44" t="s">
        <v>13</v>
      </c>
      <c r="G6" s="17">
        <v>2500000000</v>
      </c>
      <c r="H6" s="13">
        <v>1103877755.1900001</v>
      </c>
      <c r="I6" s="44" t="s">
        <v>14</v>
      </c>
      <c r="J6" s="13">
        <v>3379816292.1799998</v>
      </c>
      <c r="K6" s="45" t="s">
        <v>15</v>
      </c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22" ht="285">
      <c r="A7" s="12" t="s">
        <v>16</v>
      </c>
      <c r="B7" s="16">
        <v>1500000000</v>
      </c>
      <c r="C7" s="13">
        <v>0</v>
      </c>
      <c r="D7" s="13">
        <f t="shared" si="0"/>
        <v>1500000000</v>
      </c>
      <c r="E7" s="17">
        <v>579053919.15999997</v>
      </c>
      <c r="F7" s="17" t="s">
        <v>17</v>
      </c>
      <c r="G7" s="19">
        <v>1500000000</v>
      </c>
      <c r="H7" s="20">
        <v>995928140.87</v>
      </c>
      <c r="I7" s="17" t="s">
        <v>18</v>
      </c>
      <c r="J7" s="21">
        <v>2027889775.3099999</v>
      </c>
      <c r="K7" s="48" t="s">
        <v>19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</row>
    <row r="8" spans="1:22" ht="114">
      <c r="A8" s="12" t="s">
        <v>20</v>
      </c>
      <c r="B8" s="13">
        <v>5000000000</v>
      </c>
      <c r="C8" s="13">
        <v>0</v>
      </c>
      <c r="D8" s="13">
        <f t="shared" si="0"/>
        <v>5000000000</v>
      </c>
      <c r="E8" s="13">
        <v>5000000000</v>
      </c>
      <c r="F8" s="13">
        <v>0</v>
      </c>
      <c r="G8" s="13">
        <f t="shared" ref="G8:G18" si="3">SUM(E8:F8)</f>
        <v>5000000000</v>
      </c>
      <c r="H8" s="13">
        <v>6648369500</v>
      </c>
      <c r="I8" s="13">
        <v>0</v>
      </c>
      <c r="J8" s="13">
        <f t="shared" ref="J8:J18" si="4">SUM(H8:I8)</f>
        <v>6648369500</v>
      </c>
      <c r="K8" s="49" t="s">
        <v>21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1:22" ht="399">
      <c r="A9" s="12" t="s">
        <v>22</v>
      </c>
      <c r="B9" s="13">
        <v>1550000000</v>
      </c>
      <c r="C9" s="13">
        <v>0</v>
      </c>
      <c r="D9" s="13">
        <f t="shared" si="0"/>
        <v>1550000000</v>
      </c>
      <c r="E9" s="13">
        <f>1550000000-1417001073</f>
        <v>132998927</v>
      </c>
      <c r="F9" s="13">
        <v>1417001073</v>
      </c>
      <c r="G9" s="13">
        <f t="shared" si="3"/>
        <v>1550000000</v>
      </c>
      <c r="H9" s="13">
        <f>175263888.59+4625704.21</f>
        <v>179889592.80000001</v>
      </c>
      <c r="I9" s="13">
        <f>(1417001073-170000000-400000000-400000000)+211773067.2+503338675.12+526057127.69</f>
        <v>1688169943.0100002</v>
      </c>
      <c r="J9" s="13">
        <f t="shared" si="4"/>
        <v>1868059535.8100002</v>
      </c>
      <c r="K9" s="23" t="s">
        <v>23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ht="57">
      <c r="A10" s="12" t="s">
        <v>24</v>
      </c>
      <c r="B10" s="13">
        <v>0</v>
      </c>
      <c r="C10" s="13">
        <v>2050000000</v>
      </c>
      <c r="D10" s="13">
        <f t="shared" si="0"/>
        <v>2050000000</v>
      </c>
      <c r="E10" s="13">
        <v>0</v>
      </c>
      <c r="F10" s="13">
        <v>2050000000</v>
      </c>
      <c r="G10" s="13">
        <f t="shared" si="3"/>
        <v>2050000000</v>
      </c>
      <c r="H10" s="13">
        <v>0</v>
      </c>
      <c r="I10" s="13">
        <v>3613054064.9400001</v>
      </c>
      <c r="J10" s="13">
        <f t="shared" si="4"/>
        <v>3613054064.9400001</v>
      </c>
      <c r="K10" s="24" t="s">
        <v>25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ht="143.25" customHeight="1">
      <c r="A11" s="12" t="s">
        <v>26</v>
      </c>
      <c r="B11" s="13">
        <v>0</v>
      </c>
      <c r="C11" s="13">
        <v>4950000000</v>
      </c>
      <c r="D11" s="13">
        <f t="shared" si="0"/>
        <v>4950000000</v>
      </c>
      <c r="E11" s="13">
        <v>0</v>
      </c>
      <c r="F11" s="13">
        <v>4950000000</v>
      </c>
      <c r="G11" s="13">
        <f t="shared" si="3"/>
        <v>4950000000</v>
      </c>
      <c r="H11" s="13">
        <v>0</v>
      </c>
      <c r="I11" s="13">
        <f>5849269138.35+(2*556883401.63)</f>
        <v>6963035941.6100006</v>
      </c>
      <c r="J11" s="13">
        <f t="shared" si="4"/>
        <v>6963035941.6100006</v>
      </c>
      <c r="K11" s="50" t="s">
        <v>27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1:22" ht="57">
      <c r="A12" s="12" t="s">
        <v>28</v>
      </c>
      <c r="B12" s="13">
        <v>0</v>
      </c>
      <c r="C12" s="13">
        <v>3650000000</v>
      </c>
      <c r="D12" s="13">
        <f t="shared" si="0"/>
        <v>3650000000</v>
      </c>
      <c r="E12" s="13">
        <v>0</v>
      </c>
      <c r="F12" s="13">
        <v>3650000000</v>
      </c>
      <c r="G12" s="13">
        <f t="shared" si="3"/>
        <v>3650000000</v>
      </c>
      <c r="H12" s="13">
        <v>0</v>
      </c>
      <c r="I12" s="13">
        <v>495143812.17000002</v>
      </c>
      <c r="J12" s="13">
        <f t="shared" si="4"/>
        <v>495143812.17000002</v>
      </c>
      <c r="K12" s="24" t="s">
        <v>25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ht="42.75">
      <c r="A13" s="12" t="s">
        <v>29</v>
      </c>
      <c r="B13" s="13">
        <v>135000000</v>
      </c>
      <c r="C13" s="13">
        <v>0</v>
      </c>
      <c r="D13" s="13">
        <f t="shared" si="0"/>
        <v>135000000</v>
      </c>
      <c r="E13" s="13">
        <f>135000000-67000000</f>
        <v>68000000</v>
      </c>
      <c r="F13" s="13">
        <v>0</v>
      </c>
      <c r="G13" s="13">
        <f t="shared" si="3"/>
        <v>68000000</v>
      </c>
      <c r="H13" s="13">
        <f>182510079.777485-67000000</f>
        <v>115510079.77748501</v>
      </c>
      <c r="I13" s="13">
        <v>0</v>
      </c>
      <c r="J13" s="13">
        <f t="shared" si="4"/>
        <v>115510079.77748501</v>
      </c>
      <c r="K13" s="24" t="s">
        <v>30</v>
      </c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ht="156.75">
      <c r="A14" s="12" t="s">
        <v>31</v>
      </c>
      <c r="B14" s="13"/>
      <c r="C14" s="13">
        <v>0</v>
      </c>
      <c r="D14" s="13">
        <f t="shared" si="0"/>
        <v>0</v>
      </c>
      <c r="E14" s="13">
        <v>67000000</v>
      </c>
      <c r="F14" s="13">
        <v>0</v>
      </c>
      <c r="G14" s="13">
        <f t="shared" si="3"/>
        <v>67000000</v>
      </c>
      <c r="H14" s="13">
        <v>0</v>
      </c>
      <c r="I14" s="13">
        <v>70673710.629999995</v>
      </c>
      <c r="J14" s="13">
        <f t="shared" si="4"/>
        <v>70673710.629999995</v>
      </c>
      <c r="K14" s="50" t="s">
        <v>32</v>
      </c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ht="57">
      <c r="A15" s="12" t="s">
        <v>33</v>
      </c>
      <c r="B15" s="13">
        <v>0</v>
      </c>
      <c r="C15" s="13">
        <v>310000000</v>
      </c>
      <c r="D15" s="13">
        <f t="shared" si="0"/>
        <v>310000000</v>
      </c>
      <c r="E15" s="13">
        <v>0</v>
      </c>
      <c r="F15" s="13">
        <v>110000000</v>
      </c>
      <c r="G15" s="13">
        <f t="shared" si="3"/>
        <v>110000000</v>
      </c>
      <c r="H15" s="13">
        <v>0</v>
      </c>
      <c r="I15" s="13">
        <v>292834288.35000002</v>
      </c>
      <c r="J15" s="13">
        <f t="shared" si="4"/>
        <v>292834288.35000002</v>
      </c>
      <c r="K15" s="24" t="s">
        <v>34</v>
      </c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ht="42.75">
      <c r="A16" s="25" t="s">
        <v>35</v>
      </c>
      <c r="B16" s="13">
        <v>0</v>
      </c>
      <c r="C16" s="13">
        <v>0</v>
      </c>
      <c r="D16" s="13">
        <f t="shared" si="0"/>
        <v>0</v>
      </c>
      <c r="E16" s="13">
        <v>0</v>
      </c>
      <c r="F16" s="13">
        <v>200000000</v>
      </c>
      <c r="G16" s="13">
        <f t="shared" si="3"/>
        <v>200000000</v>
      </c>
      <c r="H16" s="13">
        <v>0</v>
      </c>
      <c r="I16" s="13">
        <v>236718316.69999999</v>
      </c>
      <c r="J16" s="13">
        <f t="shared" si="4"/>
        <v>236718316.69999999</v>
      </c>
      <c r="K16" s="24" t="s">
        <v>36</v>
      </c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ht="128.25">
      <c r="A17" s="12" t="s">
        <v>37</v>
      </c>
      <c r="B17" s="13">
        <v>600000000</v>
      </c>
      <c r="C17" s="13">
        <v>100000000</v>
      </c>
      <c r="D17" s="13">
        <f t="shared" si="0"/>
        <v>700000000</v>
      </c>
      <c r="E17" s="13">
        <v>600000000</v>
      </c>
      <c r="F17" s="13">
        <v>100000000</v>
      </c>
      <c r="G17" s="13">
        <f t="shared" si="3"/>
        <v>700000000</v>
      </c>
      <c r="H17" s="13">
        <v>797804340</v>
      </c>
      <c r="I17" s="13">
        <v>132967290</v>
      </c>
      <c r="J17" s="13">
        <f t="shared" si="4"/>
        <v>930771630</v>
      </c>
      <c r="K17" s="49" t="s">
        <v>38</v>
      </c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ht="28.5">
      <c r="A18" s="12" t="s">
        <v>39</v>
      </c>
      <c r="B18" s="13">
        <f>71040828+96619306</f>
        <v>167660134</v>
      </c>
      <c r="C18" s="13">
        <v>0</v>
      </c>
      <c r="D18" s="13">
        <f t="shared" si="0"/>
        <v>167660134</v>
      </c>
      <c r="E18" s="13">
        <f>71040828+96619306</f>
        <v>167660134</v>
      </c>
      <c r="F18" s="13">
        <v>0</v>
      </c>
      <c r="G18" s="13">
        <f t="shared" si="3"/>
        <v>167660134</v>
      </c>
      <c r="H18" s="13">
        <f>96040859.7584634+130623140.060005</f>
        <v>226663999.81846839</v>
      </c>
      <c r="I18" s="13"/>
      <c r="J18" s="13">
        <f t="shared" si="4"/>
        <v>226663999.81846839</v>
      </c>
      <c r="K18" s="24" t="s">
        <v>40</v>
      </c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ht="15.75" customHeight="1">
      <c r="A19" s="26" t="s">
        <v>41</v>
      </c>
      <c r="B19" s="27">
        <f t="shared" ref="B19:E19" si="5">SUM(B4:B18)</f>
        <v>11327660134</v>
      </c>
      <c r="C19" s="27">
        <f t="shared" si="5"/>
        <v>18585000000</v>
      </c>
      <c r="D19" s="27">
        <f t="shared" si="5"/>
        <v>29912660134</v>
      </c>
      <c r="E19" s="27">
        <f t="shared" si="5"/>
        <v>7078914904.4300003</v>
      </c>
      <c r="F19" s="27">
        <f>SUM(F4:F18)+2035798075.73+920946080.84</f>
        <v>22833745229.57</v>
      </c>
      <c r="G19" s="27">
        <f t="shared" ref="G19:H19" si="6">SUM(G4:G18)</f>
        <v>29912660134</v>
      </c>
      <c r="H19" s="27">
        <f t="shared" si="6"/>
        <v>10068043408.455952</v>
      </c>
      <c r="I19" s="27">
        <f>SUM(I4:I18)+2275938536.98+1031961634.43</f>
        <v>26163670121.27</v>
      </c>
      <c r="J19" s="27">
        <f>SUM(J4:J18)</f>
        <v>36231713529.745949</v>
      </c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2" ht="57">
      <c r="A20" s="12" t="s">
        <v>42</v>
      </c>
      <c r="B20" s="13">
        <v>0</v>
      </c>
      <c r="C20" s="13">
        <v>1500000000</v>
      </c>
      <c r="D20" s="13">
        <f t="shared" ref="D20:D23" si="7">SUM(B20:C20)</f>
        <v>1500000000</v>
      </c>
      <c r="E20" s="13">
        <v>0</v>
      </c>
      <c r="F20" s="13">
        <v>1500000000</v>
      </c>
      <c r="G20" s="13">
        <f t="shared" ref="G20:G23" si="8">SUM(E20:F20)</f>
        <v>1500000000</v>
      </c>
      <c r="H20" s="13">
        <v>0</v>
      </c>
      <c r="I20" s="13">
        <v>1994510850</v>
      </c>
      <c r="J20" s="13">
        <f t="shared" ref="J20:J23" si="9">SUM(H20:I20)</f>
        <v>1994510850</v>
      </c>
      <c r="K20" s="22" t="s">
        <v>43</v>
      </c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ht="57">
      <c r="A21" s="25" t="s">
        <v>44</v>
      </c>
      <c r="B21" s="13">
        <v>4392583672</v>
      </c>
      <c r="C21" s="13">
        <v>0</v>
      </c>
      <c r="D21" s="13">
        <f t="shared" si="7"/>
        <v>4392583672</v>
      </c>
      <c r="E21" s="13">
        <v>4392583672</v>
      </c>
      <c r="F21" s="13">
        <v>0</v>
      </c>
      <c r="G21" s="13">
        <f t="shared" si="8"/>
        <v>4392583672</v>
      </c>
      <c r="H21" s="13">
        <v>5840703862.2200003</v>
      </c>
      <c r="I21" s="13">
        <v>0</v>
      </c>
      <c r="J21" s="13">
        <f t="shared" si="9"/>
        <v>5840703862.2200003</v>
      </c>
      <c r="K21" s="22" t="s">
        <v>45</v>
      </c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ht="57">
      <c r="A22" s="12" t="s">
        <v>46</v>
      </c>
      <c r="B22" s="13">
        <v>1774471573</v>
      </c>
      <c r="C22" s="13">
        <v>0</v>
      </c>
      <c r="D22" s="13">
        <f t="shared" si="7"/>
        <v>1774471573</v>
      </c>
      <c r="E22" s="13">
        <v>1774471573</v>
      </c>
      <c r="F22" s="13">
        <v>0</v>
      </c>
      <c r="G22" s="13">
        <f t="shared" si="8"/>
        <v>1774471573</v>
      </c>
      <c r="H22" s="13">
        <v>2359468536.9099998</v>
      </c>
      <c r="I22" s="13">
        <v>0</v>
      </c>
      <c r="J22" s="13">
        <f t="shared" si="9"/>
        <v>2359468536.9099998</v>
      </c>
      <c r="K22" s="22" t="s">
        <v>47</v>
      </c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ht="57">
      <c r="A23" s="12" t="s">
        <v>48</v>
      </c>
      <c r="B23" s="13">
        <v>0</v>
      </c>
      <c r="C23" s="13">
        <v>110051950</v>
      </c>
      <c r="D23" s="13">
        <f t="shared" si="7"/>
        <v>110051950</v>
      </c>
      <c r="E23" s="13">
        <v>0</v>
      </c>
      <c r="F23" s="13">
        <v>110051950</v>
      </c>
      <c r="G23" s="13">
        <f t="shared" si="8"/>
        <v>110051950</v>
      </c>
      <c r="H23" s="13">
        <v>0</v>
      </c>
      <c r="I23" s="13">
        <v>146333205.56</v>
      </c>
      <c r="J23" s="13">
        <f t="shared" si="9"/>
        <v>146333205.56</v>
      </c>
      <c r="K23" s="22" t="s">
        <v>49</v>
      </c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ht="15.75" customHeight="1">
      <c r="A24" s="26" t="s">
        <v>50</v>
      </c>
      <c r="B24" s="27">
        <f t="shared" ref="B24:J24" si="10">SUM(B20:B23)</f>
        <v>6167055245</v>
      </c>
      <c r="C24" s="27">
        <f t="shared" si="10"/>
        <v>1610051950</v>
      </c>
      <c r="D24" s="27">
        <f t="shared" si="10"/>
        <v>7777107195</v>
      </c>
      <c r="E24" s="27">
        <f t="shared" si="10"/>
        <v>6167055245</v>
      </c>
      <c r="F24" s="27">
        <f t="shared" si="10"/>
        <v>1610051950</v>
      </c>
      <c r="G24" s="27">
        <f t="shared" si="10"/>
        <v>7777107195</v>
      </c>
      <c r="H24" s="27">
        <f t="shared" si="10"/>
        <v>8200172399.1300001</v>
      </c>
      <c r="I24" s="27">
        <f t="shared" si="10"/>
        <v>2140844055.5599999</v>
      </c>
      <c r="J24" s="27">
        <f t="shared" si="10"/>
        <v>10341016454.690001</v>
      </c>
      <c r="K24" s="30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</row>
    <row r="25" spans="1:22" ht="15.75" customHeight="1">
      <c r="A25" s="31" t="s">
        <v>51</v>
      </c>
      <c r="B25" s="32">
        <f t="shared" ref="B25:J25" si="11">B19+B24</f>
        <v>17494715379</v>
      </c>
      <c r="C25" s="32">
        <f t="shared" si="11"/>
        <v>20195051950</v>
      </c>
      <c r="D25" s="32">
        <f t="shared" si="11"/>
        <v>37689767329</v>
      </c>
      <c r="E25" s="32">
        <f t="shared" si="11"/>
        <v>13245970149.43</v>
      </c>
      <c r="F25" s="32">
        <f t="shared" si="11"/>
        <v>24443797179.57</v>
      </c>
      <c r="G25" s="32">
        <f t="shared" si="11"/>
        <v>37689767329</v>
      </c>
      <c r="H25" s="32">
        <f t="shared" si="11"/>
        <v>18268215807.585953</v>
      </c>
      <c r="I25" s="32">
        <f t="shared" si="11"/>
        <v>28304514176.830002</v>
      </c>
      <c r="J25" s="32">
        <f t="shared" si="11"/>
        <v>46572729984.435951</v>
      </c>
      <c r="K25" s="33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ht="15.75" customHeight="1">
      <c r="A26" s="34"/>
      <c r="B26" s="34"/>
      <c r="C26" s="34"/>
      <c r="D26" s="34"/>
      <c r="E26" s="34"/>
      <c r="F26" s="35"/>
      <c r="G26" s="34"/>
      <c r="H26" s="34"/>
      <c r="I26" s="35"/>
      <c r="J26" s="34"/>
      <c r="K26" s="2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ht="15.75" customHeight="1">
      <c r="A27" s="2"/>
      <c r="B27" s="2"/>
      <c r="C27" s="36"/>
      <c r="D27" s="36"/>
      <c r="E27" s="36"/>
      <c r="F27" s="36"/>
      <c r="G27" s="2"/>
      <c r="H27" s="2"/>
      <c r="I27" s="2"/>
      <c r="J27" s="2"/>
      <c r="K27" s="2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1:22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1:22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1:2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1:22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1:22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1:22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</row>
    <row r="38" spans="1:22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</row>
    <row r="39" spans="1:22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</row>
    <row r="40" spans="1:22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</row>
    <row r="41" spans="1:22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</row>
    <row r="42" spans="1:2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</row>
    <row r="43" spans="1:22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</row>
    <row r="44" spans="1:22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1:22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1:22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1:22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1:22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1:22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</row>
    <row r="50" spans="1:22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1:22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</row>
    <row r="52" spans="1:2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  <row r="53" spans="1:22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</row>
    <row r="54" spans="1:22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</row>
    <row r="55" spans="1:22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</row>
    <row r="56" spans="1:22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</row>
    <row r="57" spans="1:22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</row>
    <row r="58" spans="1:22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</row>
    <row r="59" spans="1:22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</row>
    <row r="60" spans="1:22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</row>
    <row r="61" spans="1:22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</row>
    <row r="62" spans="1:2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  <row r="63" spans="1:22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</row>
    <row r="64" spans="1:22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</row>
    <row r="65" spans="1:22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</row>
    <row r="66" spans="1:22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</row>
    <row r="67" spans="1:22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</row>
    <row r="68" spans="1:22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</row>
    <row r="69" spans="1:22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</row>
    <row r="70" spans="1:22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</row>
    <row r="71" spans="1:22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</row>
    <row r="72" spans="1:2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</row>
    <row r="73" spans="1:22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</row>
    <row r="74" spans="1:22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</row>
    <row r="75" spans="1:22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</row>
    <row r="76" spans="1:22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</row>
    <row r="77" spans="1:22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</row>
    <row r="78" spans="1:22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</row>
    <row r="79" spans="1:22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</row>
    <row r="80" spans="1:22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</row>
    <row r="81" spans="1:22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</row>
    <row r="82" spans="1:2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</row>
    <row r="83" spans="1:22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1:22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</row>
    <row r="85" spans="1:22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1:22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</row>
    <row r="87" spans="1:22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</row>
    <row r="88" spans="1:22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</row>
    <row r="89" spans="1:22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</row>
    <row r="90" spans="1:22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</row>
    <row r="91" spans="1:22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</row>
    <row r="92" spans="1:2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</row>
    <row r="93" spans="1:22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</row>
    <row r="94" spans="1:22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</row>
    <row r="95" spans="1:22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</row>
    <row r="96" spans="1:22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</row>
    <row r="97" spans="1:22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</row>
    <row r="98" spans="1:22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</row>
    <row r="99" spans="1:22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</row>
    <row r="100" spans="1:22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</row>
    <row r="101" spans="1:22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</row>
    <row r="102" spans="1:2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</row>
    <row r="103" spans="1:22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</row>
    <row r="104" spans="1:22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</row>
    <row r="105" spans="1:22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</row>
    <row r="106" spans="1:22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</row>
    <row r="107" spans="1:22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</row>
    <row r="108" spans="1:22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</row>
    <row r="109" spans="1:22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</row>
    <row r="110" spans="1:22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</row>
    <row r="111" spans="1:22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</row>
    <row r="112" spans="1:2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</row>
    <row r="113" spans="1:22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</row>
    <row r="114" spans="1:22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</row>
    <row r="115" spans="1:22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</row>
    <row r="116" spans="1:22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</row>
    <row r="117" spans="1:22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</row>
    <row r="118" spans="1:22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</row>
    <row r="119" spans="1:22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</row>
    <row r="120" spans="1:22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</row>
    <row r="121" spans="1:22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</row>
    <row r="122" spans="1: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3" spans="1:22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</row>
    <row r="124" spans="1:22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</row>
    <row r="125" spans="1:22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</row>
    <row r="126" spans="1:22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</row>
    <row r="127" spans="1:22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</row>
    <row r="128" spans="1:22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</row>
    <row r="129" spans="1:22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</row>
    <row r="130" spans="1:22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</row>
    <row r="131" spans="1:22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</row>
    <row r="132" spans="1:2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</row>
    <row r="133" spans="1:22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</row>
    <row r="134" spans="1:22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</row>
    <row r="135" spans="1:22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</row>
    <row r="136" spans="1:22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</row>
    <row r="137" spans="1:22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</row>
    <row r="138" spans="1:22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</row>
    <row r="139" spans="1:22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</row>
    <row r="140" spans="1:22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</row>
    <row r="141" spans="1:22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</row>
    <row r="142" spans="1:2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</row>
    <row r="143" spans="1:22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</row>
    <row r="144" spans="1:22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</row>
    <row r="145" spans="1:22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</row>
    <row r="146" spans="1:22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</row>
    <row r="147" spans="1:22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</row>
    <row r="148" spans="1:22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</row>
    <row r="149" spans="1:22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</row>
    <row r="150" spans="1:22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</row>
    <row r="151" spans="1:22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</row>
    <row r="152" spans="1:2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</row>
    <row r="153" spans="1:22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</row>
    <row r="154" spans="1:22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</row>
    <row r="155" spans="1:22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</row>
    <row r="156" spans="1:22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</row>
    <row r="157" spans="1:22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</row>
    <row r="158" spans="1:22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</row>
    <row r="159" spans="1:22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</row>
    <row r="160" spans="1:22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</row>
    <row r="161" spans="1:22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</row>
    <row r="162" spans="1:2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</row>
    <row r="163" spans="1:22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</row>
    <row r="164" spans="1:22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</row>
    <row r="165" spans="1:22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</row>
    <row r="166" spans="1:22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</row>
    <row r="167" spans="1:22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</row>
    <row r="168" spans="1:22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</row>
    <row r="169" spans="1:22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</row>
    <row r="170" spans="1:22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</row>
    <row r="171" spans="1:22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</row>
    <row r="172" spans="1:2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</row>
    <row r="173" spans="1:22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</row>
    <row r="174" spans="1:22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</row>
    <row r="175" spans="1:22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</row>
    <row r="176" spans="1:22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</row>
    <row r="177" spans="1:22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</row>
    <row r="178" spans="1:22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</row>
    <row r="179" spans="1:22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</row>
    <row r="180" spans="1:22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</row>
    <row r="181" spans="1:22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</row>
    <row r="182" spans="1:2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</row>
    <row r="183" spans="1:22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</row>
    <row r="184" spans="1:22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</row>
    <row r="185" spans="1:22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</row>
    <row r="186" spans="1:22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</row>
    <row r="187" spans="1:22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</row>
    <row r="188" spans="1:22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</row>
    <row r="189" spans="1:22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</row>
    <row r="190" spans="1:22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</row>
    <row r="191" spans="1:22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</row>
    <row r="192" spans="1:2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</row>
    <row r="193" spans="1:22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</row>
    <row r="194" spans="1:22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</row>
    <row r="195" spans="1:22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</row>
    <row r="196" spans="1:22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</row>
    <row r="197" spans="1:22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</row>
    <row r="198" spans="1:22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</row>
    <row r="199" spans="1:22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</row>
    <row r="200" spans="1:22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</row>
    <row r="201" spans="1:22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</row>
    <row r="202" spans="1:2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</row>
    <row r="203" spans="1:22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</row>
    <row r="204" spans="1:22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</row>
    <row r="205" spans="1:22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</row>
    <row r="206" spans="1:22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</row>
    <row r="207" spans="1:22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</row>
    <row r="208" spans="1:22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</row>
    <row r="209" spans="1:22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</row>
    <row r="210" spans="1:22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</row>
    <row r="211" spans="1:22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</row>
    <row r="212" spans="1:2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</row>
    <row r="213" spans="1:22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</row>
    <row r="214" spans="1:22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</row>
    <row r="215" spans="1:22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</row>
    <row r="216" spans="1:22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</row>
    <row r="217" spans="1:22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</row>
    <row r="218" spans="1:22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</row>
    <row r="219" spans="1:22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</row>
    <row r="220" spans="1:22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</row>
    <row r="221" spans="1:22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</row>
    <row r="222" spans="1: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</row>
    <row r="223" spans="1:22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</row>
    <row r="224" spans="1:22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</row>
    <row r="225" spans="1:22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</row>
    <row r="226" spans="1:22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</row>
    <row r="227" spans="1:22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</row>
    <row r="228" spans="1:22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</row>
    <row r="229" spans="1:22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</row>
    <row r="230" spans="1:22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</row>
    <row r="231" spans="1:22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</row>
    <row r="232" spans="1:2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</row>
    <row r="233" spans="1:22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</row>
    <row r="234" spans="1:22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</row>
    <row r="235" spans="1:22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</row>
    <row r="236" spans="1:22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</row>
    <row r="237" spans="1:22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</row>
    <row r="238" spans="1:22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</row>
    <row r="239" spans="1:22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</row>
    <row r="240" spans="1:22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</row>
    <row r="241" spans="1:22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</row>
    <row r="242" spans="1:2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</row>
    <row r="243" spans="1:22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</row>
    <row r="244" spans="1:22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</row>
    <row r="245" spans="1:22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</row>
    <row r="246" spans="1:22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</row>
    <row r="247" spans="1:22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</row>
    <row r="248" spans="1:22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</row>
    <row r="249" spans="1:22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</row>
    <row r="250" spans="1:22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</row>
    <row r="251" spans="1:22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</row>
    <row r="252" spans="1:2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</row>
    <row r="253" spans="1:22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</row>
    <row r="254" spans="1:22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</row>
    <row r="255" spans="1:22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</row>
    <row r="256" spans="1:22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</row>
    <row r="257" spans="1:22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</row>
    <row r="258" spans="1:22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</row>
    <row r="259" spans="1:22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</row>
    <row r="260" spans="1:22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</row>
    <row r="261" spans="1:22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</row>
    <row r="262" spans="1:2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</row>
    <row r="263" spans="1:22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</row>
    <row r="264" spans="1:22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</row>
    <row r="265" spans="1:22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</row>
    <row r="266" spans="1:22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</row>
    <row r="267" spans="1:22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</row>
    <row r="268" spans="1:22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</row>
    <row r="269" spans="1:22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</row>
    <row r="270" spans="1:22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</row>
    <row r="271" spans="1:22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</row>
    <row r="272" spans="1:2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</row>
    <row r="273" spans="1:22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</row>
    <row r="274" spans="1:22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</row>
    <row r="275" spans="1:22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</row>
    <row r="276" spans="1:22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</row>
    <row r="277" spans="1:22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</row>
    <row r="278" spans="1:22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</row>
    <row r="279" spans="1:22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</row>
    <row r="280" spans="1:22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</row>
    <row r="281" spans="1:22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</row>
    <row r="282" spans="1:2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</row>
    <row r="283" spans="1:22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</row>
    <row r="284" spans="1:22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</row>
    <row r="285" spans="1:22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</row>
    <row r="286" spans="1:22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</row>
    <row r="287" spans="1:22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</row>
    <row r="288" spans="1:22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</row>
    <row r="289" spans="1:22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</row>
    <row r="290" spans="1:22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</row>
    <row r="291" spans="1:22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</row>
    <row r="292" spans="1:2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</row>
    <row r="293" spans="1:22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</row>
    <row r="294" spans="1:22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</row>
    <row r="295" spans="1:22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</row>
    <row r="296" spans="1:22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</row>
    <row r="297" spans="1:22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</row>
    <row r="298" spans="1:22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</row>
    <row r="299" spans="1:22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</row>
    <row r="300" spans="1:22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</row>
    <row r="301" spans="1:22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</row>
    <row r="302" spans="1:2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</row>
    <row r="303" spans="1:22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</row>
    <row r="304" spans="1:22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</row>
    <row r="305" spans="1:22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</row>
    <row r="306" spans="1:22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</row>
    <row r="307" spans="1:22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</row>
    <row r="308" spans="1:22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</row>
    <row r="309" spans="1:22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</row>
    <row r="310" spans="1:22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</row>
    <row r="311" spans="1:22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</row>
    <row r="312" spans="1:2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</row>
    <row r="313" spans="1:22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</row>
    <row r="314" spans="1:22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</row>
    <row r="315" spans="1:22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</row>
    <row r="316" spans="1:22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</row>
    <row r="317" spans="1:22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</row>
    <row r="318" spans="1:22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</row>
    <row r="319" spans="1:22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</row>
    <row r="320" spans="1:22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</row>
    <row r="321" spans="1:22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</row>
    <row r="322" spans="1: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</row>
    <row r="323" spans="1:22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</row>
    <row r="324" spans="1:22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</row>
    <row r="325" spans="1:22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</row>
    <row r="326" spans="1:22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</row>
    <row r="327" spans="1:22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</row>
    <row r="328" spans="1:22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</row>
    <row r="329" spans="1:22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</row>
    <row r="330" spans="1:22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</row>
    <row r="331" spans="1:22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</row>
    <row r="332" spans="1:2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</row>
    <row r="333" spans="1:22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</row>
    <row r="334" spans="1:22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</row>
    <row r="335" spans="1:22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</row>
    <row r="336" spans="1:22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</row>
    <row r="337" spans="1:22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</row>
    <row r="338" spans="1:22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</row>
    <row r="339" spans="1:22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</row>
    <row r="340" spans="1:22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</row>
    <row r="341" spans="1:22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</row>
    <row r="342" spans="1:2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</row>
    <row r="343" spans="1:22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</row>
    <row r="344" spans="1:22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</row>
    <row r="345" spans="1:22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</row>
    <row r="346" spans="1:22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</row>
    <row r="347" spans="1:22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</row>
    <row r="348" spans="1:22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</row>
    <row r="349" spans="1:22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</row>
    <row r="350" spans="1:22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</row>
    <row r="351" spans="1:22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</row>
    <row r="352" spans="1:2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</row>
    <row r="353" spans="1:22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</row>
    <row r="354" spans="1:22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</row>
    <row r="355" spans="1:22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</row>
    <row r="356" spans="1:22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</row>
    <row r="357" spans="1:22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</row>
    <row r="358" spans="1:22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</row>
    <row r="359" spans="1:22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</row>
    <row r="360" spans="1:22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</row>
    <row r="361" spans="1:22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</row>
    <row r="362" spans="1:2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</row>
    <row r="363" spans="1:22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</row>
    <row r="364" spans="1:22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</row>
    <row r="365" spans="1:22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</row>
    <row r="366" spans="1:22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</row>
    <row r="367" spans="1:22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</row>
    <row r="368" spans="1:22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</row>
    <row r="369" spans="1:22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</row>
    <row r="370" spans="1:22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</row>
    <row r="371" spans="1:22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</row>
    <row r="372" spans="1:2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</row>
    <row r="373" spans="1:22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</row>
    <row r="374" spans="1:22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</row>
    <row r="375" spans="1:22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</row>
    <row r="376" spans="1:22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</row>
    <row r="377" spans="1:22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</row>
    <row r="378" spans="1:22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</row>
    <row r="379" spans="1:22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</row>
    <row r="380" spans="1:22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</row>
    <row r="381" spans="1:22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</row>
    <row r="382" spans="1:2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</row>
    <row r="383" spans="1:22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</row>
    <row r="384" spans="1:22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</row>
    <row r="385" spans="1:22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</row>
    <row r="386" spans="1:22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</row>
    <row r="387" spans="1:22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</row>
    <row r="388" spans="1:22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</row>
    <row r="389" spans="1:22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</row>
    <row r="390" spans="1:22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</row>
    <row r="391" spans="1:22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</row>
    <row r="392" spans="1:2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</row>
    <row r="393" spans="1:22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</row>
    <row r="394" spans="1:22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</row>
    <row r="395" spans="1:22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</row>
    <row r="396" spans="1:22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</row>
    <row r="397" spans="1:22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</row>
    <row r="398" spans="1:22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</row>
    <row r="399" spans="1:22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</row>
    <row r="400" spans="1:22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</row>
    <row r="401" spans="1:22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</row>
    <row r="402" spans="1:2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</row>
    <row r="403" spans="1:22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</row>
    <row r="404" spans="1:22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</row>
    <row r="405" spans="1:22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</row>
    <row r="406" spans="1:22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</row>
    <row r="407" spans="1:22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</row>
    <row r="408" spans="1:22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</row>
    <row r="409" spans="1:22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</row>
    <row r="410" spans="1:22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</row>
    <row r="411" spans="1:22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</row>
    <row r="412" spans="1:2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</row>
    <row r="413" spans="1:22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</row>
    <row r="414" spans="1:22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</row>
    <row r="415" spans="1:22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</row>
    <row r="416" spans="1:22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</row>
    <row r="417" spans="1:22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</row>
    <row r="418" spans="1:22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</row>
    <row r="419" spans="1:22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</row>
    <row r="420" spans="1:22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</row>
    <row r="421" spans="1:22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</row>
    <row r="422" spans="1: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</row>
    <row r="423" spans="1:22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</row>
    <row r="424" spans="1:22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</row>
    <row r="425" spans="1:22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</row>
    <row r="426" spans="1:22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</row>
    <row r="427" spans="1:22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</row>
    <row r="428" spans="1:22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</row>
    <row r="429" spans="1:22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</row>
    <row r="430" spans="1:22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</row>
    <row r="431" spans="1:22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</row>
    <row r="432" spans="1:2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</row>
    <row r="433" spans="1:22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</row>
    <row r="434" spans="1:22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</row>
    <row r="435" spans="1:22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</row>
    <row r="436" spans="1:22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</row>
    <row r="437" spans="1:22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</row>
    <row r="438" spans="1:22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</row>
    <row r="439" spans="1:22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</row>
    <row r="440" spans="1:22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</row>
    <row r="441" spans="1:22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</row>
    <row r="442" spans="1:2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</row>
    <row r="443" spans="1:22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</row>
    <row r="444" spans="1:22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</row>
    <row r="445" spans="1:22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</row>
    <row r="446" spans="1:22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</row>
    <row r="447" spans="1:22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</row>
    <row r="448" spans="1:22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</row>
    <row r="449" spans="1:22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</row>
    <row r="450" spans="1:22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</row>
    <row r="451" spans="1:22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</row>
    <row r="452" spans="1:2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</row>
    <row r="453" spans="1:22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</row>
    <row r="454" spans="1:22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</row>
    <row r="455" spans="1:22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</row>
    <row r="456" spans="1:22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</row>
    <row r="457" spans="1:22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</row>
    <row r="458" spans="1:22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</row>
    <row r="459" spans="1:22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</row>
    <row r="460" spans="1:22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</row>
    <row r="461" spans="1:22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</row>
    <row r="462" spans="1:2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</row>
    <row r="463" spans="1:22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</row>
    <row r="464" spans="1:22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</row>
    <row r="465" spans="1:22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</row>
    <row r="466" spans="1:22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</row>
    <row r="467" spans="1:22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</row>
    <row r="468" spans="1:22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</row>
    <row r="469" spans="1:22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</row>
    <row r="470" spans="1:22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</row>
    <row r="471" spans="1:22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</row>
    <row r="472" spans="1:2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</row>
    <row r="473" spans="1:22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</row>
    <row r="474" spans="1:22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</row>
    <row r="475" spans="1:22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</row>
    <row r="476" spans="1:22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</row>
    <row r="477" spans="1:22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</row>
    <row r="478" spans="1:22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</row>
    <row r="479" spans="1:22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</row>
    <row r="480" spans="1:22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</row>
    <row r="481" spans="1:22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</row>
    <row r="482" spans="1:2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</row>
    <row r="483" spans="1:22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</row>
    <row r="484" spans="1:22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</row>
    <row r="485" spans="1:22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</row>
    <row r="486" spans="1:22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</row>
    <row r="487" spans="1:22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</row>
    <row r="488" spans="1:22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</row>
    <row r="489" spans="1:22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</row>
    <row r="490" spans="1:22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</row>
    <row r="491" spans="1:22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</row>
    <row r="492" spans="1:2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</row>
    <row r="493" spans="1:22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</row>
    <row r="494" spans="1:22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</row>
    <row r="495" spans="1:22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</row>
    <row r="496" spans="1:22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</row>
    <row r="497" spans="1:22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</row>
    <row r="498" spans="1:22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</row>
    <row r="499" spans="1:22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</row>
    <row r="500" spans="1:22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</row>
    <row r="501" spans="1:22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</row>
    <row r="502" spans="1:2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</row>
    <row r="503" spans="1:22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</row>
    <row r="504" spans="1:22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</row>
    <row r="505" spans="1:22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</row>
    <row r="506" spans="1:22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</row>
    <row r="507" spans="1:22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</row>
    <row r="508" spans="1:22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</row>
    <row r="509" spans="1:22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</row>
    <row r="510" spans="1:22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</row>
    <row r="511" spans="1:22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</row>
    <row r="512" spans="1:2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</row>
    <row r="513" spans="1:22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</row>
    <row r="514" spans="1:22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</row>
    <row r="515" spans="1:22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</row>
    <row r="516" spans="1:22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</row>
    <row r="517" spans="1:22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</row>
    <row r="518" spans="1:22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</row>
    <row r="519" spans="1:22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</row>
    <row r="520" spans="1:22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</row>
    <row r="521" spans="1:22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</row>
    <row r="522" spans="1: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</row>
    <row r="523" spans="1:22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</row>
    <row r="524" spans="1:22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</row>
    <row r="525" spans="1:22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</row>
    <row r="526" spans="1:22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</row>
    <row r="527" spans="1:22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</row>
    <row r="528" spans="1:22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</row>
    <row r="529" spans="1:22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</row>
    <row r="530" spans="1:22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</row>
    <row r="531" spans="1:22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</row>
    <row r="532" spans="1:2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</row>
    <row r="533" spans="1:22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</row>
    <row r="534" spans="1:22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</row>
    <row r="535" spans="1:22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</row>
    <row r="536" spans="1:22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</row>
    <row r="537" spans="1:22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</row>
    <row r="538" spans="1:22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</row>
    <row r="539" spans="1:22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</row>
    <row r="540" spans="1:22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</row>
    <row r="541" spans="1:22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</row>
    <row r="542" spans="1:2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</row>
    <row r="543" spans="1:22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</row>
    <row r="544" spans="1:22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</row>
    <row r="545" spans="1:22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</row>
    <row r="546" spans="1:22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</row>
    <row r="547" spans="1:22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</row>
    <row r="548" spans="1:22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</row>
    <row r="549" spans="1:22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</row>
    <row r="550" spans="1:22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</row>
    <row r="551" spans="1:22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</row>
    <row r="552" spans="1:2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</row>
    <row r="553" spans="1:22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</row>
    <row r="554" spans="1:22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</row>
    <row r="555" spans="1:22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</row>
    <row r="556" spans="1:22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</row>
    <row r="557" spans="1:22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</row>
    <row r="558" spans="1:22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</row>
    <row r="559" spans="1:22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</row>
    <row r="560" spans="1:22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</row>
    <row r="561" spans="1:22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</row>
    <row r="562" spans="1:2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</row>
    <row r="563" spans="1:22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</row>
    <row r="564" spans="1:22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</row>
    <row r="565" spans="1:22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</row>
    <row r="566" spans="1:22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</row>
    <row r="567" spans="1:22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</row>
    <row r="568" spans="1:22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</row>
    <row r="569" spans="1:22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</row>
    <row r="570" spans="1:22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</row>
    <row r="571" spans="1:22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</row>
    <row r="572" spans="1:2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</row>
    <row r="573" spans="1:22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</row>
    <row r="574" spans="1:22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</row>
    <row r="575" spans="1:22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</row>
    <row r="576" spans="1:22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</row>
    <row r="577" spans="1:22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</row>
    <row r="578" spans="1:22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</row>
    <row r="579" spans="1:22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</row>
    <row r="580" spans="1:22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</row>
    <row r="581" spans="1:22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</row>
    <row r="582" spans="1:2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</row>
    <row r="583" spans="1:22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</row>
    <row r="584" spans="1:22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</row>
    <row r="585" spans="1:22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</row>
    <row r="586" spans="1:22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</row>
    <row r="587" spans="1:22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</row>
    <row r="588" spans="1:22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</row>
    <row r="589" spans="1:22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</row>
    <row r="590" spans="1:22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</row>
    <row r="591" spans="1:22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</row>
    <row r="592" spans="1:2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</row>
    <row r="593" spans="1:22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</row>
    <row r="594" spans="1:22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</row>
    <row r="595" spans="1:22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</row>
    <row r="596" spans="1:22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</row>
    <row r="597" spans="1:22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</row>
    <row r="598" spans="1:22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</row>
    <row r="599" spans="1:22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</row>
    <row r="600" spans="1:22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</row>
    <row r="601" spans="1:22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</row>
    <row r="602" spans="1:2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</row>
    <row r="603" spans="1:22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</row>
    <row r="604" spans="1:22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</row>
    <row r="605" spans="1:22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</row>
    <row r="606" spans="1:22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</row>
    <row r="607" spans="1:22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</row>
    <row r="608" spans="1:22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</row>
    <row r="609" spans="1:22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</row>
    <row r="610" spans="1:22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</row>
    <row r="611" spans="1:22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</row>
    <row r="612" spans="1:2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</row>
    <row r="613" spans="1:22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</row>
    <row r="614" spans="1:22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</row>
    <row r="615" spans="1:22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</row>
    <row r="616" spans="1:22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</row>
    <row r="617" spans="1:22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</row>
    <row r="618" spans="1:22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</row>
    <row r="619" spans="1:22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</row>
    <row r="620" spans="1:22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</row>
    <row r="621" spans="1:22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</row>
    <row r="622" spans="1: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</row>
    <row r="623" spans="1:22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</row>
    <row r="624" spans="1:22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</row>
    <row r="625" spans="1:22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</row>
    <row r="626" spans="1:22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</row>
    <row r="627" spans="1:22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</row>
    <row r="628" spans="1:22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</row>
    <row r="629" spans="1:22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</row>
    <row r="630" spans="1:22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</row>
    <row r="631" spans="1:22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</row>
    <row r="632" spans="1:2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</row>
    <row r="633" spans="1:22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</row>
    <row r="634" spans="1:22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</row>
    <row r="635" spans="1:22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</row>
    <row r="636" spans="1:22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</row>
    <row r="637" spans="1:22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</row>
    <row r="638" spans="1:22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</row>
    <row r="639" spans="1:22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</row>
    <row r="640" spans="1:22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</row>
    <row r="641" spans="1:22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</row>
    <row r="642" spans="1:2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</row>
    <row r="643" spans="1:22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</row>
    <row r="644" spans="1:22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</row>
    <row r="645" spans="1:22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</row>
    <row r="646" spans="1:22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</row>
    <row r="647" spans="1:22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</row>
    <row r="648" spans="1:22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</row>
    <row r="649" spans="1:22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</row>
    <row r="650" spans="1:22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</row>
    <row r="651" spans="1:22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</row>
    <row r="652" spans="1:2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</row>
    <row r="653" spans="1:22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</row>
    <row r="654" spans="1:22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</row>
    <row r="655" spans="1:22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</row>
    <row r="656" spans="1:22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</row>
    <row r="657" spans="1:22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</row>
    <row r="658" spans="1:22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</row>
    <row r="659" spans="1:22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</row>
    <row r="660" spans="1:22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</row>
    <row r="661" spans="1:22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</row>
    <row r="662" spans="1:2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</row>
    <row r="663" spans="1:22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</row>
    <row r="664" spans="1:22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</row>
    <row r="665" spans="1:22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</row>
    <row r="666" spans="1:22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</row>
    <row r="667" spans="1:22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</row>
    <row r="668" spans="1:22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</row>
    <row r="669" spans="1:22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</row>
    <row r="670" spans="1:22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</row>
    <row r="671" spans="1:22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</row>
    <row r="672" spans="1:2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</row>
    <row r="673" spans="1:22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</row>
    <row r="674" spans="1:22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</row>
    <row r="675" spans="1:22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</row>
    <row r="676" spans="1:22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</row>
    <row r="677" spans="1:22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</row>
    <row r="678" spans="1:22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</row>
    <row r="679" spans="1:22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</row>
    <row r="680" spans="1:22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</row>
    <row r="681" spans="1:22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</row>
    <row r="682" spans="1:2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</row>
    <row r="683" spans="1:22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</row>
    <row r="684" spans="1:22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</row>
    <row r="685" spans="1:22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</row>
    <row r="686" spans="1:22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</row>
    <row r="687" spans="1:22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</row>
    <row r="688" spans="1:22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</row>
    <row r="689" spans="1:22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</row>
    <row r="690" spans="1:22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</row>
    <row r="691" spans="1:22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</row>
    <row r="692" spans="1:2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</row>
    <row r="693" spans="1:22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</row>
    <row r="694" spans="1:22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</row>
    <row r="695" spans="1:22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</row>
    <row r="696" spans="1:22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</row>
    <row r="697" spans="1:22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</row>
    <row r="698" spans="1:22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</row>
    <row r="699" spans="1:22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</row>
    <row r="700" spans="1:22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</row>
    <row r="701" spans="1:22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</row>
    <row r="702" spans="1:2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</row>
    <row r="703" spans="1:22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</row>
    <row r="704" spans="1:22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</row>
    <row r="705" spans="1:22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</row>
    <row r="706" spans="1:22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</row>
    <row r="707" spans="1:22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</row>
    <row r="708" spans="1:22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</row>
    <row r="709" spans="1:22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</row>
    <row r="710" spans="1:22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</row>
    <row r="711" spans="1:22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</row>
    <row r="712" spans="1:2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</row>
    <row r="713" spans="1:22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</row>
    <row r="714" spans="1:22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</row>
    <row r="715" spans="1:22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</row>
    <row r="716" spans="1:22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</row>
    <row r="717" spans="1:22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</row>
    <row r="718" spans="1:22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</row>
    <row r="719" spans="1:22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</row>
    <row r="720" spans="1:22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</row>
    <row r="721" spans="1:22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</row>
    <row r="722" spans="1: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</row>
    <row r="723" spans="1:22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</row>
    <row r="724" spans="1:22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</row>
    <row r="725" spans="1:22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</row>
    <row r="726" spans="1:22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</row>
    <row r="727" spans="1:22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</row>
    <row r="728" spans="1:22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</row>
    <row r="729" spans="1:22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</row>
    <row r="730" spans="1:22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</row>
    <row r="731" spans="1:22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</row>
    <row r="732" spans="1:2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</row>
    <row r="733" spans="1:22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</row>
    <row r="734" spans="1:22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</row>
    <row r="735" spans="1:22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</row>
    <row r="736" spans="1:22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</row>
    <row r="737" spans="1:22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</row>
    <row r="738" spans="1:22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</row>
    <row r="739" spans="1:22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</row>
    <row r="740" spans="1:22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</row>
    <row r="741" spans="1:22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</row>
    <row r="742" spans="1:2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</row>
    <row r="743" spans="1:22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</row>
    <row r="744" spans="1:22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</row>
    <row r="745" spans="1:22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</row>
    <row r="746" spans="1:22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</row>
    <row r="747" spans="1:22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</row>
    <row r="748" spans="1:22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</row>
    <row r="749" spans="1:22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</row>
    <row r="750" spans="1:22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</row>
    <row r="751" spans="1:22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</row>
    <row r="752" spans="1:2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</row>
    <row r="753" spans="1:22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</row>
    <row r="754" spans="1:22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</row>
    <row r="755" spans="1:22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</row>
    <row r="756" spans="1:22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</row>
    <row r="757" spans="1:22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</row>
    <row r="758" spans="1:22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</row>
    <row r="759" spans="1:22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</row>
    <row r="760" spans="1:22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</row>
    <row r="761" spans="1:22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</row>
    <row r="762" spans="1:2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</row>
    <row r="763" spans="1:22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</row>
    <row r="764" spans="1:22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</row>
    <row r="765" spans="1:22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</row>
    <row r="766" spans="1:22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</row>
    <row r="767" spans="1:22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</row>
    <row r="768" spans="1:22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</row>
    <row r="769" spans="1:22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</row>
    <row r="770" spans="1:22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</row>
    <row r="771" spans="1:22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</row>
    <row r="772" spans="1:2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</row>
    <row r="773" spans="1:22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</row>
    <row r="774" spans="1:22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</row>
    <row r="775" spans="1:22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</row>
    <row r="776" spans="1:22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</row>
    <row r="777" spans="1:22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</row>
    <row r="778" spans="1:22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</row>
    <row r="779" spans="1:22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</row>
    <row r="780" spans="1:22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</row>
    <row r="781" spans="1:22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</row>
    <row r="782" spans="1:2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</row>
    <row r="783" spans="1:22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</row>
    <row r="784" spans="1:22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</row>
    <row r="785" spans="1:22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</row>
    <row r="786" spans="1:22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</row>
    <row r="787" spans="1:22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</row>
    <row r="788" spans="1:22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</row>
    <row r="789" spans="1:22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</row>
    <row r="790" spans="1:22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</row>
    <row r="791" spans="1:22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</row>
    <row r="792" spans="1:2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</row>
    <row r="793" spans="1:22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</row>
    <row r="794" spans="1:22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</row>
    <row r="795" spans="1:22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</row>
    <row r="796" spans="1:22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</row>
    <row r="797" spans="1:22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</row>
    <row r="798" spans="1:22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</row>
    <row r="799" spans="1:22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</row>
    <row r="800" spans="1:22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</row>
    <row r="801" spans="1:22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</row>
    <row r="802" spans="1:2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</row>
    <row r="803" spans="1:22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</row>
    <row r="804" spans="1:22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</row>
    <row r="805" spans="1:22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</row>
    <row r="806" spans="1:22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</row>
    <row r="807" spans="1:22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</row>
    <row r="808" spans="1:22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</row>
    <row r="809" spans="1:22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</row>
    <row r="810" spans="1:22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</row>
    <row r="811" spans="1:22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</row>
    <row r="812" spans="1:2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</row>
    <row r="813" spans="1:22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</row>
    <row r="814" spans="1:22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</row>
    <row r="815" spans="1:22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</row>
    <row r="816" spans="1:22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</row>
    <row r="817" spans="1:22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</row>
    <row r="818" spans="1:22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</row>
    <row r="819" spans="1:22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</row>
    <row r="820" spans="1:22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</row>
    <row r="821" spans="1:22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</row>
    <row r="822" spans="1: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</row>
    <row r="823" spans="1:22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</row>
    <row r="824" spans="1:22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</row>
    <row r="825" spans="1:22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</row>
    <row r="826" spans="1:22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</row>
    <row r="827" spans="1:22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</row>
    <row r="828" spans="1:22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</row>
    <row r="829" spans="1:22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</row>
    <row r="830" spans="1:22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</row>
    <row r="831" spans="1:22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</row>
    <row r="832" spans="1:2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</row>
    <row r="833" spans="1:22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</row>
    <row r="834" spans="1:22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</row>
    <row r="835" spans="1:22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</row>
    <row r="836" spans="1:22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</row>
    <row r="837" spans="1:22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</row>
    <row r="838" spans="1:22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</row>
    <row r="839" spans="1:22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</row>
    <row r="840" spans="1:22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</row>
    <row r="841" spans="1:22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</row>
    <row r="842" spans="1:2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</row>
    <row r="843" spans="1:22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</row>
    <row r="844" spans="1:22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</row>
    <row r="845" spans="1:22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</row>
    <row r="846" spans="1:22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</row>
    <row r="847" spans="1:22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</row>
    <row r="848" spans="1:22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</row>
    <row r="849" spans="1:22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</row>
    <row r="850" spans="1:22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</row>
    <row r="851" spans="1:22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</row>
    <row r="852" spans="1:2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</row>
    <row r="853" spans="1:22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</row>
    <row r="854" spans="1:22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</row>
    <row r="855" spans="1:22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</row>
    <row r="856" spans="1:22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</row>
    <row r="857" spans="1:22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</row>
    <row r="858" spans="1:22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</row>
    <row r="859" spans="1:22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</row>
    <row r="860" spans="1:22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</row>
    <row r="861" spans="1:22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</row>
    <row r="862" spans="1:2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</row>
    <row r="863" spans="1:22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</row>
    <row r="864" spans="1:22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</row>
    <row r="865" spans="1:22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</row>
    <row r="866" spans="1:22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</row>
    <row r="867" spans="1:22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</row>
    <row r="868" spans="1:22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</row>
    <row r="869" spans="1:22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</row>
    <row r="870" spans="1:22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</row>
    <row r="871" spans="1:22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</row>
    <row r="872" spans="1:2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</row>
    <row r="873" spans="1:22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</row>
    <row r="874" spans="1:22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</row>
    <row r="875" spans="1:22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</row>
    <row r="876" spans="1:22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</row>
    <row r="877" spans="1:22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</row>
    <row r="878" spans="1:22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</row>
    <row r="879" spans="1:22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</row>
    <row r="880" spans="1:22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</row>
    <row r="881" spans="1:22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</row>
    <row r="882" spans="1:2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</row>
    <row r="883" spans="1:22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</row>
    <row r="884" spans="1:22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</row>
    <row r="885" spans="1:22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</row>
    <row r="886" spans="1:22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</row>
    <row r="887" spans="1:22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</row>
    <row r="888" spans="1:22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</row>
    <row r="889" spans="1:22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</row>
    <row r="890" spans="1:22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</row>
    <row r="891" spans="1:22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</row>
    <row r="892" spans="1:2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</row>
    <row r="893" spans="1:22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</row>
    <row r="894" spans="1:22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</row>
    <row r="895" spans="1:22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</row>
    <row r="896" spans="1:22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</row>
    <row r="897" spans="1:22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</row>
    <row r="898" spans="1:22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</row>
    <row r="899" spans="1:22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</row>
    <row r="900" spans="1:22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</row>
    <row r="901" spans="1:22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</row>
    <row r="902" spans="1:2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</row>
    <row r="903" spans="1:22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</row>
    <row r="904" spans="1:22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</row>
    <row r="905" spans="1:22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</row>
    <row r="906" spans="1:22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</row>
    <row r="907" spans="1:22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</row>
    <row r="908" spans="1:22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</row>
    <row r="909" spans="1:22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</row>
    <row r="910" spans="1:22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</row>
    <row r="911" spans="1:22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</row>
    <row r="912" spans="1:2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</row>
    <row r="913" spans="1:22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</row>
    <row r="914" spans="1:22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</row>
    <row r="915" spans="1:22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</row>
    <row r="916" spans="1:22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</row>
    <row r="917" spans="1:22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</row>
    <row r="918" spans="1:22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</row>
    <row r="919" spans="1:22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</row>
    <row r="920" spans="1:22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</row>
    <row r="921" spans="1:22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</row>
    <row r="922" spans="1: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</row>
    <row r="923" spans="1:22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</row>
    <row r="924" spans="1:22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</row>
    <row r="925" spans="1:22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</row>
    <row r="926" spans="1:22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</row>
    <row r="927" spans="1:22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</row>
    <row r="928" spans="1:22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</row>
    <row r="929" spans="1:22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</row>
    <row r="930" spans="1:22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</row>
    <row r="931" spans="1:22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</row>
    <row r="932" spans="1:2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</row>
    <row r="933" spans="1:22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</row>
    <row r="934" spans="1:22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</row>
    <row r="935" spans="1:22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</row>
    <row r="936" spans="1:22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</row>
    <row r="937" spans="1:22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</row>
    <row r="938" spans="1:22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</row>
    <row r="939" spans="1:22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</row>
    <row r="940" spans="1:22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</row>
    <row r="941" spans="1:22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</row>
    <row r="942" spans="1:2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</row>
    <row r="943" spans="1:22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</row>
    <row r="944" spans="1:22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</row>
    <row r="945" spans="1:22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</row>
    <row r="946" spans="1:22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</row>
    <row r="947" spans="1:22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</row>
    <row r="948" spans="1:22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</row>
    <row r="949" spans="1:22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</row>
    <row r="950" spans="1:22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</row>
    <row r="951" spans="1:22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</row>
    <row r="952" spans="1:2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</row>
    <row r="953" spans="1:22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</row>
    <row r="954" spans="1:22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</row>
    <row r="955" spans="1:22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</row>
    <row r="956" spans="1:22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</row>
    <row r="957" spans="1:22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</row>
    <row r="958" spans="1:22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</row>
    <row r="959" spans="1:22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</row>
    <row r="960" spans="1:22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</row>
    <row r="961" spans="1:22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</row>
    <row r="962" spans="1:2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</row>
    <row r="963" spans="1:22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</row>
    <row r="964" spans="1:22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</row>
    <row r="965" spans="1:22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</row>
    <row r="966" spans="1:22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</row>
    <row r="967" spans="1:22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</row>
    <row r="968" spans="1:22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</row>
    <row r="969" spans="1:22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</row>
    <row r="970" spans="1:22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</row>
    <row r="971" spans="1:22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</row>
    <row r="972" spans="1:2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</row>
    <row r="973" spans="1:22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</row>
    <row r="974" spans="1:22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</row>
    <row r="975" spans="1:22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</row>
    <row r="976" spans="1:22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</row>
    <row r="977" spans="1:22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</row>
    <row r="978" spans="1:22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</row>
    <row r="979" spans="1:22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</row>
    <row r="980" spans="1:22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</row>
    <row r="981" spans="1:22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</row>
    <row r="982" spans="1:2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</row>
    <row r="983" spans="1:22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</row>
    <row r="984" spans="1:22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</row>
    <row r="985" spans="1:22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</row>
    <row r="986" spans="1:22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</row>
    <row r="987" spans="1:22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</row>
    <row r="988" spans="1:22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</row>
    <row r="989" spans="1:22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</row>
    <row r="990" spans="1:22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</row>
    <row r="991" spans="1:22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</row>
    <row r="992" spans="1:2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</row>
    <row r="993" spans="1:22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</row>
    <row r="994" spans="1:22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</row>
    <row r="995" spans="1:22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</row>
    <row r="996" spans="1:22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</row>
    <row r="997" spans="1:22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</row>
    <row r="998" spans="1:22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</row>
    <row r="999" spans="1:22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</row>
    <row r="1000" spans="1:22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</row>
    <row r="1001" spans="1:22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</row>
    <row r="1002" spans="1:22" ht="15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</row>
    <row r="1003" spans="1:22" ht="15.75" customHeight="1"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</row>
    <row r="1004" spans="1:22" ht="15.75" customHeight="1"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</row>
  </sheetData>
  <mergeCells count="5">
    <mergeCell ref="A2:A3"/>
    <mergeCell ref="B2:D2"/>
    <mergeCell ref="E2:G2"/>
    <mergeCell ref="H2:J2"/>
    <mergeCell ref="K2:K3"/>
  </mergeCells>
  <hyperlinks>
    <hyperlink ref="K5" r:id="rId1"/>
    <hyperlink ref="K6" r:id="rId2"/>
    <hyperlink ref="K7" r:id="rId3"/>
    <hyperlink ref="K8" r:id="rId4"/>
    <hyperlink ref="K9" r:id="rId5"/>
    <hyperlink ref="K17" r:id="rId6"/>
    <hyperlink ref="K20" r:id="rId7"/>
    <hyperlink ref="K21" r:id="rId8"/>
    <hyperlink ref="K22" r:id="rId9"/>
    <hyperlink ref="K23" r:id="rId10"/>
  </hyperlinks>
  <pageMargins left="0.511811024" right="0.511811024" top="0.78740157499999996" bottom="0.78740157499999996" header="0.31496062000000002" footer="0.31496062000000002"/>
  <pageSetup paperSize="9" orientation="portrait" horizontalDpi="1200" verticalDpi="1200" r:id="rId11"/>
  <tableParts count="1">
    <tablePart r:id="rId1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30.04.26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Rodrigues</dc:creator>
  <cp:lastModifiedBy>Maria Christina da Fonseca Matos</cp:lastModifiedBy>
  <dcterms:created xsi:type="dcterms:W3CDTF">2024-04-10T14:12:07Z</dcterms:created>
  <dcterms:modified xsi:type="dcterms:W3CDTF">2026-05-04T15:21:10Z</dcterms:modified>
</cp:coreProperties>
</file>