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S:\2.Programação e Normas\2020\LDO\Excel_site\"/>
    </mc:Choice>
  </mc:AlternateContent>
  <bookViews>
    <workbookView xWindow="0" yWindow="0" windowWidth="21600" windowHeight="9000"/>
  </bookViews>
  <sheets>
    <sheet name="Receita" sheetId="12" r:id="rId1"/>
    <sheet name="ICMS" sheetId="10" r:id="rId2"/>
    <sheet name="PPP" sheetId="11" r:id="rId3"/>
    <sheet name="Classificação do Risco" sheetId="1" r:id="rId4"/>
    <sheet name="Forma de Pagamento" sheetId="2" r:id="rId5"/>
    <sheet name="Tudo" sheetId="4" r:id="rId6"/>
    <sheet name="Probabilidade" sheetId="6" r:id="rId7"/>
    <sheet name="Comparativo 18-20" sheetId="7" r:id="rId8"/>
    <sheet name="Tipos Pagamento" sheetId="8" r:id="rId9"/>
    <sheet name="Principais ações" sheetId="5" r:id="rId10"/>
  </sheets>
  <definedNames>
    <definedName name="Penal2018">#REF!</definedName>
  </definedNames>
  <calcPr calcId="162913"/>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7" l="1"/>
  <c r="C7" i="7"/>
  <c r="B7" i="7"/>
  <c r="G6" i="5"/>
  <c r="G5" i="5"/>
  <c r="G4" i="5"/>
  <c r="G7" i="5"/>
  <c r="G8" i="5"/>
  <c r="G9" i="5" l="1"/>
</calcChain>
</file>

<file path=xl/sharedStrings.xml><?xml version="1.0" encoding="utf-8"?>
<sst xmlns="http://schemas.openxmlformats.org/spreadsheetml/2006/main" count="762" uniqueCount="304">
  <si>
    <t>Soma de VALOR (R$)</t>
  </si>
  <si>
    <t>Rótulos de Coluna</t>
  </si>
  <si>
    <t>Rótulos de Linha</t>
  </si>
  <si>
    <t>Possível</t>
  </si>
  <si>
    <t>Provável</t>
  </si>
  <si>
    <t>Total Geral</t>
  </si>
  <si>
    <t>Ação Civil Pública - garantias constitucionais relacionadas aos povos indígenas</t>
  </si>
  <si>
    <t>Ação Civil Pública relacionada à questão previdenciária LC 100/2007</t>
  </si>
  <si>
    <t>Ação cominatória reparo e devolução de aeronave</t>
  </si>
  <si>
    <t>Ação de anulação de crédito tributário - honorários sucumbenciais</t>
  </si>
  <si>
    <t xml:space="preserve">Ação de Cobrança - Contrato administrativo </t>
  </si>
  <si>
    <t>Ação de Cobrança- Contrato administrativo - cumprimento de contrato</t>
  </si>
  <si>
    <t>Ação de Cobrança- Contrato administrativo - reequilíbrio econômico financeiro</t>
  </si>
  <si>
    <t>Ação de Cobrança- Contrato administrativo - rescisão de contrato</t>
  </si>
  <si>
    <t>Ação de Cobrança- Contrato administrativo - revisão da relação contratual</t>
  </si>
  <si>
    <t>Ação de Desapropriação</t>
  </si>
  <si>
    <t>Ação de empréstimos consignados - não realização de repasse aos bancos dos valores retidos pelo Estado</t>
  </si>
  <si>
    <t>Ação de Execução de multa - Astreintes</t>
  </si>
  <si>
    <t>Ação de isenção tributária</t>
  </si>
  <si>
    <t>Ação de restituição de depósito em mandado de segurança</t>
  </si>
  <si>
    <t>Ação de tomada de Contas Especial- aplicação incorreta de recursos na COPASA</t>
  </si>
  <si>
    <t>Ações Civis Públicas - Garantias constitucionais relacionadas à acessibilidade</t>
  </si>
  <si>
    <t>Ações Civis Públicas - Garantias constitucionais relacionadas à educação</t>
  </si>
  <si>
    <t>Ações Civis Públicas - Garantias constitucionais relacionadas à saúde pública</t>
  </si>
  <si>
    <t>Ações Civis Públicas - Garantias constitucionais relacionadas à segurança pública</t>
  </si>
  <si>
    <t>Ações Civis Públicas - Garantias constitucionais relacionadas a transporte público</t>
  </si>
  <si>
    <t>Ações de direitos de servidor público</t>
  </si>
  <si>
    <t>Ações de direitos de servidor público - ações relativas aos ex-efetivados pela Lei Complementar nº 100/2007</t>
  </si>
  <si>
    <t>Ações de direitos de servidor público - Contratação de servidores de segurança pública</t>
  </si>
  <si>
    <t>Ações de direitos de servidor público- ações transitadas em julgado</t>
  </si>
  <si>
    <t>Ações de direitos de servidor público- adicional noturno</t>
  </si>
  <si>
    <t>Ações de direitos de servidor público- aposentadorias</t>
  </si>
  <si>
    <t>Ações de direitos de servidor público- concursos públicos</t>
  </si>
  <si>
    <t>Ações de direitos de servidor público- desvio de função</t>
  </si>
  <si>
    <t>Ações de direitos de servidor público- pensões</t>
  </si>
  <si>
    <t>Ações de direitos de servidor público- prêmio de produtividade</t>
  </si>
  <si>
    <t>Ações de direitos de servidor público- processos administrativos disciplinares</t>
  </si>
  <si>
    <t>Ações de direitos de servidor público- promoções, progressões, (re)enquadramento</t>
  </si>
  <si>
    <t>Ações de direitos de servidor público- SERJUSMIG</t>
  </si>
  <si>
    <t>Ações de direitos de servidor público- verbas da FHEMIG</t>
  </si>
  <si>
    <t>Ações de direitos de servidor público- verbas remuneratórias diversas</t>
  </si>
  <si>
    <t>Ações de expurgos inflacionários Minas Caixa</t>
  </si>
  <si>
    <t>Ações de indenização</t>
  </si>
  <si>
    <t>Ações de Repetição de Indébito</t>
  </si>
  <si>
    <t>Ações de Repetição de Indébito - Contribuição à saúde do IPSEMG no período de 14/04/2010 a 05/05/2010</t>
  </si>
  <si>
    <t>Ações de ressarcimento de verbas da Saúde</t>
  </si>
  <si>
    <t>Ações diversas - dativos, curadores especiais e honorários sucumbência</t>
  </si>
  <si>
    <t>Ações diversas - depósitos judiciais</t>
  </si>
  <si>
    <t>Ações diversas - tutela ambiental</t>
  </si>
  <si>
    <t>Ações diversas - tutela de saúde pública</t>
  </si>
  <si>
    <t>Ações diversas- segurança pública</t>
  </si>
  <si>
    <t>Ações diversas- tutela educação</t>
  </si>
  <si>
    <t>Ações individuais e ACPs referentes a outorga de serventias/cartórios</t>
  </si>
  <si>
    <t>Ações referentes à URV</t>
  </si>
  <si>
    <t>Ações relativas aos ex-efetivados pela LC 100/2007</t>
  </si>
  <si>
    <t>Ações trabalhistas</t>
  </si>
  <si>
    <t>Possível Total</t>
  </si>
  <si>
    <t>Provável Total</t>
  </si>
  <si>
    <t>Imediato</t>
  </si>
  <si>
    <t>Precatório</t>
  </si>
  <si>
    <t>Precatório/RPV</t>
  </si>
  <si>
    <t>ARE Montes Claros</t>
  </si>
  <si>
    <t>PTF</t>
  </si>
  <si>
    <t>ARE Varginha</t>
  </si>
  <si>
    <t>ARE Contagem</t>
  </si>
  <si>
    <t>ARE Juiz de Fora</t>
  </si>
  <si>
    <t>ASSAGE</t>
  </si>
  <si>
    <t>PO</t>
  </si>
  <si>
    <t>ARE Divinópolis</t>
  </si>
  <si>
    <t>PPI</t>
  </si>
  <si>
    <t>ARE Uberaba</t>
  </si>
  <si>
    <t>ARE Uberlândia</t>
  </si>
  <si>
    <t>ARE Governador Valadares</t>
  </si>
  <si>
    <t>ARE Ipatinga</t>
  </si>
  <si>
    <t>PA</t>
  </si>
  <si>
    <t>PT</t>
  </si>
  <si>
    <t>2 PDA</t>
  </si>
  <si>
    <t>I. Trata-se de Ação Civil Pública ajuizada pelo Ministério Público Federal e Fundação Palmares em face do Estado de Minas Gerais, pretendendo a condenação por supostos danos morais coletivos/difusos causados contra três comunidades quilombolas, a saber “Comunidade do Povo Gorutubano”, “Comunidade do Brejo dos Crioulos” e “Comunidade da Lapinha”, no valor de R$ 4.500.000,00 (quatro milhões e quinhentos mil reais). II. Sustentam, em apertada síntese, que o Estado de Minas Gerais, por meio de sua Polícia Militar, teria praticado atos de violência contra três comunidades quilombolas, e que supostas ilegalidades estariam a merecer reparos pelo ente estatal. Foi proferida sentença rejeitando o pedido do Ministério Público. Houve a interposição de Recurso de Apelação que está aguardando julgamento. O TRF-1ª Região deu provimento ao apelo do MPF e condenou o EMG a pagar DANOS MATERIAIS COLETIVOS no importe de R$4.500.000,00. Os embargos de declaração do EMG foram rejeitados, razão  pela qual foi interposto recurso especial pelo Estado de Minas Gerais, ainda não julgado.</t>
  </si>
  <si>
    <t xml:space="preserve">Trata-se de Ação Civil Pública proposta pelo Estado, visando equacionar os efeitos advindos da declaração de inconstitucionalidade da efetivação dos servidores por meil da Lei Complementar Estadual nº 100. Há risco de que esses servidores sejam vinculados ao INSS, cuja contribuição social mensal gira em torno de R$40.000,00, há risco também de pagamento de benefício ao universo de servidores que ficar vinculado ao RPPS. A ação está em primeira instância, em fase de instrução.  </t>
  </si>
  <si>
    <t xml:space="preserve">Ação Cominatória nº 0884204-78.2008.8.13.0016 - Ind. Prod. Café Campinho Ltda. - Ação Cominatória: Trata-se de ação cominatória que tem por objeto o reparo e devolução em Alfenas de aeronave que se encontra no Aeroporto da Pampulha. A senteça acolheu o pedido do autor e o recurso de apelação do EMG não foi provido. Aguarda-se julgamento de Recurso Especial.  Ação Condenatória  nº 0139819-74.2013.8.13.0707 -  Medicamento (Tratamento anual) Antônio Carlos Leite: Trata-se de ação ordinária ajuizada pela Defensoria Pública em face do EMG, em que pleiteia o fornecimento do medicamento Pegloticase (Kristexxa) para o tratamento da doença "gota" do autor Antônio Carlos Leite. O tratamento anual, com medicamento importado, suplanta a soma de R$ 1.000.000,00. Aguarda julgamento em 1ª instância. Relata o Dr. Juarez Raposo Oliveira que ao elaborar o relatório de risco fiscal das ações sob sua responsabilidade, o que foi feito após rigorosa análise dos Critérios do Anexo 2,  chegou a conclusão de que a classificação do item em apreço se dá como realmente "Possível", pois nos termos do item 13 e levando-se em conta o vultuoso preço do tratamento medicamentoso pleiteado, " a solução da ação judicial depende de produção de prova pericial". </t>
  </si>
  <si>
    <t> 1701461-50.2008.8.13.0027Trata-se de ação anulatória proposta pela contribuinte SIMPRO DO BRASIL LTDA cujo objeto é a desconstituição do crédito tributário objeto do PTA n. 01.000156298-11. O pedido foi julgado procedente para anular o crédito tributário mencionado, condenando o EMG ao pagamento de 10% do valor da causa à título de honorários sucumbenciais. O valor da causa à época do ajuizamento da ação no ano de 2008 era  R$ 1.046.950,35. Em face da sentença foi interposto pelo EMG recurso de embargos de declaração que encontram-se pendentes de julgamento.</t>
  </si>
  <si>
    <t>0524083-10.2010.8.13.0301 Trata-se de processo de execução fiscal em que o Juiz proferiu sentença extinguindo a execução fiscal e condenou o Estado a pagar verba sucumbencial ao advogado do executado no importe de 10% do valor atualizado da causa. (3.125.000,00), o que, segundo o exequente, perfaz o montante atualizado de R$ 485.000,00 (precatório). O Estado foi intimado a pagar a quantia ou impugnar os cálculos do Autor. O referido foi encaminhado à SCAT (em 27/01/2017) para parecer contábil.  Em 13/02/2017, o Estado apresentou impugnação aos calculos no cumprimento de sentença movidos pelo procurador do executado, alegando excesso. Foi prolatada sentença que acolheu parcialmente a impugnação apresentada pelo EMG nos seguintes termos: “Ante o exposto, ACOLHO parcialmente a impugnação ao cumprimento de sentença e homologo o cálculo apresentado pelo exequente à f. 302, uma vez que o valor-base de R$315.671,82 (trezentos e quinze mil e seiscentos e setenta e um reais e oitenta e dois centavos) foi corrigido segundo (...)” Em face da sentença prolatada foi interposto pelo EMG, em outubro de 2018, o competente recurso de agravo de instrumento que enconta-se pendente de julgamento pelo TJMG</t>
  </si>
  <si>
    <t>PrecatórioAção  nº 0699.99.001977-9 - Autor: Jose Eustaquio Passarini Resende - Cumprimento de sentençaAnulatória de crédito tributário de grande valor julgada procedente,  estimativa do valor da execução dos honorários de sucumbência.</t>
  </si>
  <si>
    <t xml:space="preserve">PrecatórioAção nº  0014344-69.2012.8.13.0699 - Autor: Itatiaia Móveis S/A - Ação Anulatória + CautelarAnulatória de crédito tributário de grande valor,  estimativa de condenação em honorários de sucumbência em caso de procedência. Sentença procedente - autos remetidos ao TJMG, que proferiu decisão mantendo a sentença e majorando os honorários para 10%. Aguardando cumprimento de sentença. </t>
  </si>
  <si>
    <t>6113768-62.2015.8.13.0024 - O Estado de Minas Gerais questiona os valores cobrados pela Oi Telemar na prestação dos serviços da Rede IP Multisserviços.</t>
  </si>
  <si>
    <t xml:space="preserve"> 5028501-37.2018.8.13.0024 - Organizações Nutri Refeições Coletivas Ltda- não realização de pagamento da obrigação pelo Estado de Minas Gerais</t>
  </si>
  <si>
    <t>1005928-63.2018.4.01.3800 - Empresa Brasileira de Correiros e Telegrafos</t>
  </si>
  <si>
    <t>5076427-48.2017.8.13.0024 - Sodexo Pass do Brasil Serviços e Comércio S/a</t>
  </si>
  <si>
    <t>5086970-47.2016.8.13.0024 - Stillus Alimentação Ltda.</t>
  </si>
  <si>
    <t>5108927-70.2017.8.13.0024 - Concreto Construtora Ltda.</t>
  </si>
  <si>
    <t>5119309-59.2016.8.13.0024 - Consórcio GL Events/Premier</t>
  </si>
  <si>
    <t>6976103-36.2005.8.13.0024 (Embargos à Execução 0024.15.086.216-7) - Delphos Engenharia S/A</t>
  </si>
  <si>
    <t xml:space="preserve"> 5079044-44.2018.8.13.0024 - Nutrição Refeições Industriais Ltda</t>
  </si>
  <si>
    <t>5024104-66.2017.8.13.0024 - MPE</t>
  </si>
  <si>
    <t xml:space="preserve"> 0051392-98.2016.4.01.3800 - Santa Casa de Misericórdia de Belo Horizonte - Saúde -  a SANTA CASA DE MISERICÓRDIA DE BELO HORIZONTE alega haver sub-remuneração dos serviços prestados ao Sistema Único de Saúde e requer a concessão de tutela de urgência, a fim de que sejam mensalmente bloqueados e repassados os valores correspondentes à defasagem média mensal oriunda de um suposto desequilíbrio econômico-financeiro do Contrato de Assistência à Saúde mantido pelos réus na ação, até que seja efetivamente procedido o necessário reequilíbrio do Contrato, mediante ordem imediata de bloqueio mensal e transferência do valor de R$ 1.881.675,00. </t>
  </si>
  <si>
    <t>0078528-52.1992.8.13.0079Ação: 0078528-52.1992.8.13.0079 - Embargos a Execução 0353095-06.8.13.0079 - Embargos a Execução 0353095-06.2011.8.13.0079 - Trata-se de Execução em Ação de Desapropriação movida por Fayal S/A em face do Estado de Minas Gerais, a qual ainda não foi prolatada sentença. No momento, o Estado apresentou impugnação dos honorários do perito judicial para elaboração de cálculos contábeis com vistas a dirimir o dissenso existente entre os cálculos apresentados pelas partes. Contudo, em decisão interlocutória, a Juíza fixou entendimento de que a correção monetária e juros devem ser calculados  com base no índice IPCA haja vista teor ADI 4357. Contra essa decisão foi interposto Agravo Retido. A utilização do índice IPCA é prejudicial ao Estado. Foi proferida decisão em 05/10/2017, conforme andamento processual. O Estado apresentou Embargos de Declaração. Assim, está se aguardando a prolação de decisão pelo Magistrado.</t>
  </si>
  <si>
    <t>Ação de desapropriação n.º 0166.08.018873-2 em desfavor de MÚCIO GUIMARÃES TOLENTINO E OUTRA – Aquisição de terreno para construção de um aeroporto no município de Cláudio/MG. (R$ 2.183.797,39  -  valor do último laudo pericial, aceito pela AGE). Risco de Perda: Possível.</t>
  </si>
  <si>
    <t>Ação de Desapropriação nº 0011794-50.2011.8.13.0016 (0016.11.001179-4). Desapropriação de Imóvel urbano – Expropriados; Francisco Alencar Vilela Leite e outros. Fase atual: REsp. com determinação para retorno ao TJ/MG para prosseguir na avaliação do feito sob o rito dos recursos repetitivos.</t>
  </si>
  <si>
    <t>Ação de Desapropriação nº 0035321-48.2012.8.13.0290 (0290.12.003532-1). Desapropriação de Imóvel Urbano - José Simão Neto e outra. Fase atual: Intimação da ARE-DF acerca da decisão monocrática negando provimento ao REsp.</t>
  </si>
  <si>
    <t>Ação nº 0393.07.017703-4 Desapropriação - Criação do Parque da Mata Seca- Processo em fase de julgamento de Embargos Declaratórios em Embargos Infringentes no TJMG, relativo à condenação do IEF em indenização por desapropriação de imóvel destinado a criação de unidade de conservação no valor de R$ 12.300.000,00.</t>
  </si>
  <si>
    <t>Ação nº 6308275-33.2009.8.13.0024 - Procedimento Ordinário - Cimento Tupi S/A. Nos autos 6308275-33.2009.8.13.0024 em fase de Recurso Especial contra acórdão em apelação  que confirmou a sentença, com condenação em R$ 13.000.000,00 (treze milhões de reais) de indenzação e em R$ 2.000.000,00 (dois milhões de reais) o valor dos honorários advocatícios, totalizando R$ 15.000.000,00 (quinze milhões), do qual o Estado de Minas Gerais responde por 7.500.000,00 (sete milhões e quinhentos mil reais). A sentença foi cassada pelo TJMG, tendo o processo retornado à 1ª instância. Em decisão interlocutória o EMG foi excluído da lide. A Codemig agravou para manter o EMG na lide, tendo sido negado provimento ao Agravo e a Codemig interpôs Recurso Especial insistindo em manter o EMG na lide</t>
  </si>
  <si>
    <t>Ação nº: 1700189.54.2013.8.13.0024 - Desapropriação de Imóvel contra Fundação Lhermitage para implantação da Área Integrada de Segurança Pública no Aglomerado da Serra</t>
  </si>
  <si>
    <t>Ação de desapropriação 0006627-67.2016.8.13.01162 em desfavor de : USINA ARIADNÓPOLIS AÇÚCAR E ALCÓOL S/A - Aquisição de área rual para regularização de assentamento</t>
  </si>
  <si>
    <t>5111741-21.2018.8.13.0024 - Banco do Brasil S.A.  - Não houve a realização de acordo. Estado quitou, até o momento, R$ 33.088.360,21.</t>
  </si>
  <si>
    <t>Trata-se de ação de execução de multa n 0701.12.013256-1, contra a Fazenda Pública, fixada por descumprimento de ordem judicial. (Solicita retirada desta ação do relatório)</t>
  </si>
  <si>
    <t>5009453-98.2018.8.13.0701 - Impetrante visa a não-incidência de ICMS sobre transferência de mercadorias entre os estabelecimentos internos e externo dos impetrantes</t>
  </si>
  <si>
    <t xml:space="preserve">1131683-11.1998.8.13.0024 -Trata-se de devolução de depósito administrativo debatido em Mandado de Segurança transitado em julgado em desfavor ao Estado. Diante da decisão favorável a empresa pleiteou administrativamente a devolução do montante depositado, o pedido foi indeferido. Em consequência da negativa o contribuinte formulou o pedido de devolução no Poder Judiciário. O objeto deste último pedido deu origem a vários Recursos interpostos em instâncias superiores, já julgados em desfavor do Estado. Por força de liminar em ação civil pública proposta por entidade de consumidores da credora, o valor não pode ser devolvido no momento a ela. Entretanto, há risco iminente de devolução dos valores. A AGE tenta negociar com a credora.   </t>
  </si>
  <si>
    <t xml:space="preserve">0904382-53.2010.8.13.0024 - MPMG X EMG e Copasa - Ações ajuizadas pelo MPE, objetivando a devolução de todos os valores transferidos pelo Estado à COPASA do orçamento vinculado às ações e serviços de saúde que não foram utilizados em saneamento básico entre os anos de 2003 a 2008 (na primeira demanda), 2010 (na última) e 2011 (na segunda ação). 
3070803-57.2014.8.13.0024 - MPMG X EMG e Copasa
 3070811-34.2014.8.13.0024 - MPMG X EMG e Copasa
</t>
  </si>
  <si>
    <t xml:space="preserve">2557976-08.2013.8.13.0024 - Na espécie, cuida-se de ação civil pública em que se requer a condenação do Estado de Minas Gerais na realização de obras/intervenções necessárias à adequação das normas de acessibilidade do Centro Administrativo do Governo de Minas Gerais.  </t>
  </si>
  <si>
    <t>Ação Civil Pública n.º 0074.15.001809-6 proposta pelo MINISTÉRIO PÚBLICO – Condenar o Estado na obrigação de fazer de regularizar o fornecimento de transporte escolar para os alunos da rede estadual na Comarca de Bom Despacho/MG. R$ 100.000,00  (ESTIMATIVA DO VALOR DO SERVIÇO). Risco de Perda: Possível;</t>
  </si>
  <si>
    <t>Ação Civil Pública n.º 0338.15.005968-5 proposta pelo MINISTÉRIO PÚBLICO – Condenar o Estado na obrigação de fazer de providenciar a pintura de uma escola estadual com valor histórico, artístico e paisagístico/MG. R$ 100.000,00  (ESTIMATIVA DO VALOR DO SERVIÇO). Risco de Perda: Possível.</t>
  </si>
  <si>
    <t>ACP 0004745-83.2009.4.01.3802 (nº antigo: 2009.38.02.004747-0) - Trata-se de ação movida pelo Ministério Público Federal contra a União Federal, Estado de Minas Gerais e Município de Uberaba, para o fornecimento de Galsulfase (reposição enzimática, de alto custo e disponível apenas no exterior) para paciente menor de idade. O pedido foi julgado procedente em 1ª instância e o TRF negou provimento às apelações interpostas (A ação está suspensa não tendo ocorrido nenhuma alteração substancial); Trata-se de ação civil pública Ação 0701.14.045521-6 ajuizada pelo MPMG em face do Estado de Minas Gerais, por meio da qual pretende seja determinado ao Estado, nos casos de esgotada a capacidade na rede pública ou na rede privada conveniada ao SUS,  adquirir para os pacientes da comarca de Uberaba, inscritos no SUS-FÁCIL, leitos de UTI e leitos para atendimentos às urgências e emergências que representem risco de morte e/ou dano irreparável à saúde. O pedido de tutela antecipado foi deferido. O valor é mera estimativa, tendo se baseado no valor dado à causa pelo MPMG. (manter as mesmas informações)</t>
  </si>
  <si>
    <t>Processo nº 1002073-04.2017.4.01.3803, proposta pelo Ministério Público Federal em face da União Federal, do Estado de Minas Gerais e do Município de Uberlândia, pretendendo que os réus realizem a “construção e manutenção de um Hospital Regional em Uberlândia”. Demanda julgada parcialmente procedente para condenar os réus em obrigação de fazer, consistente na construção e manutenção de um Hospital Regional a ser implantado na cidade de Uberlândia, cujos custos deverão ser arcados de forma compartilhada entre os réus na proporção de 50% para a União Federal, 25% para o Estado de Minas Gerais e 25% para o Município de Uberlândia; com deferimento da tutela de urgência para que os réus adotem imediatamente as medidas necessárias para o estudo das questões administrativas necessárias à construção do r. hospital, inclusive quanto à localização, elaboração de projetos, análise técnica de quantidade e especificidades dos leitos necessários para suprir o déficit existente em Uberlândia, e os procedimentos de licitação e contratação das obras, devendo o edital licitatório ser publicado no prazo máximo de 180 (cento e oitenta) dias. Recurso de apelação pela União pendente de julgamento.</t>
  </si>
  <si>
    <t xml:space="preserve">1010005-52.2017.4.01.3800 - Trata-se de ação civil pública  proposta pela Federação das Santas Casas de Misericórdia, Hospitais Filantrópicos e Entidades de Filantropia e Beneficência do Estado de Minas Gerais em face da União e do Estado de Minas Gerais. Afirma que o objeto da ação reside em dois pontos centrais: A não aplicação dos mínimos constitucionais das receitas fiscais do tesouro estadual, bem como a conduta do Estado de Minas Gerais de inadimplir com suas obrigações perante os hospitais, no tocante aos programas em vigor. </t>
  </si>
  <si>
    <t xml:space="preserve">5142605-13.2016.8.13.0024 -  A ação discute se há transferência pelo Estado à saúde de 12% do orçamento de 2016 em diante. Não há como prever o valor em jogo, já que passa pelo orçamento executado e o montante que eventualmente não tenha sido transferido. </t>
  </si>
  <si>
    <t>1005294-58.2018.4.01.3803 - MPF- - Criação de fundo para transporte de mães à hospitais</t>
  </si>
  <si>
    <t xml:space="preserve"> 0536392-79.2014.8.13.0024 - Município de Formiga X EMG; União Federal</t>
  </si>
  <si>
    <t>0003367-91.2017.8.13.0521 - Município de Ponte Nova</t>
  </si>
  <si>
    <t>5003313-37.2017.8.13.0134 - Hospital Nossa Senhora Auxiliadora - Saúde - Não realização dos repasses dos valores devidos ao Hospital
0843291-24.2016.8.13.0000 - MPMG - Saúde - Pagamento de valores ao Hospital. Pedido para que EMG pague à Fundação Beneficente São Joao da Escócia/Hospital Otto Krakauer de R$107,41 por dia e por paciente internado, sob pena de multa.</t>
  </si>
  <si>
    <t>Ação n.º 0291049-63.2012.8.13.0105 - Ação Civil Pública na área da Saúde que obriga o Estado de Minas Gerais a proceder à internação de todo paciente cadastrado no Sus Fácil após 48 horas. O processo foi suspenso mediante agravo de instrumento 0146779-96.2014.8.13.0000 a fim de ser declarada a incompetência absoluta do Juízo pelo fato da liminar concedida ter caráter regional, o que atrai a responsabilidade de uma das varas da Fazenda Pública da Capital. Em grau de recurso especial e extraordinário ainda não houve decisão. Em primeiro julgamento no TJMG houve êxito parcial com a reforma da sentença para afastar a responsabilidade pessoal do Secretário Estadual de Saúde em caso de descumprimento da determinação judicial. Aguarda decisão do STJ.</t>
  </si>
  <si>
    <t xml:space="preserve"> Ação Civil Pública n.º 0514.08.031245-7 – Condenar o Estado na obrigação de fazer de reformar a cadeia pública na Comarca de Pitangui/MG. R$ 1.000.000,00 (ESTIMATIVA DO VALOR DA OBRA). Risco de Perda: Possível;</t>
  </si>
  <si>
    <t xml:space="preserve">Ação Civil Pública n.º 0142.14.000988-7 – Condenar o Estado na obrigação de fazer de reformar a cadeia pública na Comarca de Carmo do Cajuru . Pedido julgado procedente. R$ 1.000.000,00 (ESTIMATIVA DO VALOR DA OBRA ). Risco de Perda: Possível; </t>
  </si>
  <si>
    <t>Ação Civil Pública n.º 0223.10.001552-6 proposta pelo MINISTÉRIO PÚBLICO – Condenar o Estado na obrigação de fazer de construir uma Delegacia Especializada de Orientação e Proteção à Criança e ao Adolescente – DOPCAD no Município de Divinópolis. R$ 2.000.000,00 (ESTIMATIVA DO VALOR DA OBRA). Risco de Perda: Possível.</t>
  </si>
  <si>
    <t xml:space="preserve">Ação Civil Pública n.º 0261.14.000749-1  proposta pelo MINISTÉRIO PÚBLICO – Condenar o Estado na obrigação de fazer de regularizar o fornecimento de água na Penitenciária Areias Brancas. R$ 500.000,00 (ESTIMATIVA DO VALOR DA OBRA). Risco de Perda: Possível; </t>
  </si>
  <si>
    <t>Ação Civil Pública n.º 0335.13.000192-8 – Condenar o Estado na obrigação de fazer de construir uma nova cadeia na Comarca de Itapecerica/MG. R$ 1.500.000,00 (ESTIMATIVA DO VALOR DA OBRA). Risco de perda: Possível;</t>
  </si>
  <si>
    <t>Ação Civil Pública n.º 0372.14.003270-0 – Condenar o Estado na obrigação de fazer de construir uma nova cadeia na Comarca de Lagoa da Prata/MG. R$ 1.500.000,00 (ESTIMATIVA DO VALOR DA OBRA). Risco de Perda: Possível.</t>
  </si>
  <si>
    <t xml:space="preserve">Ação Civil Pública n.º 0452.16.000919-0 – Condenar o Estado na obrigação de fazer de reformar a cadeia pública na Comarca de Nova Serrana. R$ 1.000.000,00 (ESTIMATIVA DO VALOR DA OBRA ). Risco de Perda: Possível; </t>
  </si>
  <si>
    <t>Em 27/11/12 o Estado de Minas Gerais foi condenado a: “ no  prazo  de  2  (dois) anos,  implemente,  no  mínimo  mais  250  (duzentas  e  cinquenta) vagas na cadeia Municipal de Governador Valadares, ampliando-a ou  construindo  nova  unidade,  sob  pena  de  multa  diária  de  R$500,00  (quinhentos  reais)  por  detento  que  for  mantido  na  cadeia pública  de  Governador  Valadares  além  de  sua  capacidade norma”, autos ACP nº 0158687-34.2011.8.13.0105.
Em 25/03/14 o TJMG confirmou a sentença em reexame necessário. 
Em 23/05/14 a decisão transitou em julgado. 
Em 03/07/17 o Ministério Público deu início ao cumprimento de sentença (PJe nº 5007536-23.2017.8.13.0105) e pediu: 
- A  intimação  do  Estado  de  Minas  Gerais,  na  pessoa  do  Procurador  Geral  do Estado,  para  dar  início,  no  prazo  de  15  (quinze)  dias,  à  duplicação  da capacidade  do  Presídio  de  Governador  Valadares  ou  que  construa  outro Presídio  com o mesmo  número  de  vagas,  no  lote existente  ao  lado  do  atual ou  em  outro  que  entender  cabível,  sob  pena  de  multa  diária  no  valor  de R$500,00  (quinhentos)  reais  por  preso  que  exceda  ao  número  de  vagas, além de eventual sanção por improbidade administrativa;
- Seja  intimado  o  Exmo.  Sr.  Secretário  de  Estado  de  Defesa  Social, pessoalmente  e  via  fax-simile,  telefone  (31)  3915-5000,  dos  termos  do presente  Cumprimento  de  Sentença,  bem  como  para  dar  cumprimento  às providências  mencionadas  no  item  anterior,  sob  pena  das  mesmas sanções, comprovando nos autos a sua efetivação;
- Que  caso  não  ocorra  o  início  voluntário  do  cumprimento  de  sentença,  que sejam  estabelecidas  medidas  necessárias  para  a  satisfação  da  execução (resultado prático equivalente), nos termos do art.536 do NCPC.
Em 23/10/17 o juízo determinou: “Intime-se a parte executada para, no prazo de 15 dias, cumpra a determinação objeto da sentença, sob pena de multa diária de R$ 500,00 por preso que exceda o número de vagas existente.”
A SEDS foi devidamente comunicada e manifestou através do Memorando SEAP/AJU.nº 67/2018,  que, "embora não seja de competência desta Superintendência é importante pontuar a atual situação da unidade prisional. A unidade prisional conforme documentação presente nos autos tem capacidade para 290 presos e hoje tem população de aproximadamente 750 presos, sendo que 80% da população carcerária da unidade são de presos provisórios alguns deles há quase dois anos nesta situação. Neste sentido, as responsabilidades devem ser compartilhadas com cada órgão participante da execução penal, pois os problemas de  superlotação não são de responsabilidade exclusiva do Sistema Prisional." A impugnação ao cumprimento da decisão está em fase final de elaboração, mas as chances de condenação e bloqueio mensal da ordem de R$6.900.000,00 são consideráveis. Esse valor é extraído do número de presos em excesso (750-290 = 460) x 500 reais x 30 dias.</t>
  </si>
  <si>
    <t xml:space="preserve">0271081-19.8191 - ação civil pública movida pelo Ministério Público do Estado de Minas Gerais, com pedido de condenação do Estado de Minas Gerais a efetuar reparos hidráulicos e elétricos no Presídio de Frutal, além de obrigação de não fazer consistente em evitar que sejam mantidos no local presos acima de sua capacidade. O referido processo deve ser enquadrado como de Risco Provável, pois já existe condenação em 1º grau e liminar deferida em desfavor da Fazenda Pública.
</t>
  </si>
  <si>
    <t>Ação Civil Pública 0344.08.040974-3 - Reforma e ampliação da cadeia. Recurso especial no STJ.;  Ação Civil Pública nº 0701.11.003482-7 - movida pelo MPMG para compelir o Estado a disponibilizar local adequado para guardar instrumentos de crime. Ao Recurso Especial interposto pelo EMG - REsp 1.627.661/MG, o STJ negou provimento, mas ainda não consta o trânsito em julgado. Há também RExt pendente de julgamento.</t>
  </si>
  <si>
    <t>Ação civil Pública - nº 0010847.93.2013.8.13.0349 - autor: Município de Albertina: Trata-se de ação civil pública que visa decretar a interdição da cadeia pública de albertina e Município de Albertina e impôs multa diária de 50.000,00 para o caso de descumprimento (valor estimado de R$ 10.000.000,00).</t>
  </si>
  <si>
    <t>ACP nº 0518.13.000.875-9 - Ministério Público Estadual - Construção Centro de Internação.</t>
  </si>
  <si>
    <t>Ação Civil Pública nº 0272264-45.2011.8.13.0313  - Dano Moral Coletivo em condições precárias em cadeia pública; Ação Civil Pública nº 0121076-15.2011.8.13.0439 - Muriaé - construção de estabelecimento para internação de menores</t>
  </si>
  <si>
    <t xml:space="preserve">Ação Civil Pública nº 0518.06.099337-6 Ministério Público Estadual - Alteração de traçado de rodovia. Trata-se de ação civil pública movida pelo Ministério Público em face do Estado e do DER, visando a adequação de rodovia, a fim de se evitar acidentes ocorridos principalmente com veículos de carga. Embora tenha ocorrido a mudanças significativas para aumento da segurança da rodovia, evitando-se que veículos acidentados venham a cair em avenida onde aquela termina, muitos acidentes continuam a ocorrer no local.  A solução pretendida pelo parquet, alteração do traçado da Rodovia, implica investimentos razoáveis, sem prejuízo de envolver questões ambientais, já que pressuporia o desmatamento de área protegida. Os custos decorrentes deste processo, portanto, poderão ser significativos, superando aquele de R$ 100.000,00 atribuído à causa.  Houve sentença desfavorável, sendo aviada apelação para questioná-la, mas os autos ainda não foram remetidos ao TJMG, já que se encontram com vista ao autor para oferecimento de contrarrazões.   </t>
  </si>
  <si>
    <t>5004530-45.2016.8.13.0686 - Município de Teófilo Otoni</t>
  </si>
  <si>
    <t xml:space="preserve"> 0021577-16.2017.8.13.0191 Ação: 0021577-16.2017.8.13.0191 - Liquidação de sentença pelo procedimento comum (art. 511 CPC), envolvendo pedido de pagamento de diferença remuneratória por substituições, formulada por servidor representado pelo SERJUSMIG nos autos do mandado de segurança coletivo de n.º 4997137-37.2009.8.13.0000, que tramitou perante o TJMG, com decisão já transitada em julgado. Precatório relativo à parte incontroversa expedido em 07/2018. Autos conclusos para julgamento.</t>
  </si>
  <si>
    <t>0010859-06.2018.8.13.0520Ação: 0010859-06.2018.8.13.0520- Liquidação de sentença pelo procedimento comum (art. 511 CPC), envolvendo pedido de pagamento de diferença remuneratória por substituições, formulada por servidor representado pelo SERJUSMIG nos autos do mandado de segurança coletivo de n.º 4997137-37.2009.8.13.0000, que tramitou perante o TJMG, com decisão já transitada em julgado.</t>
  </si>
  <si>
    <t>0035668-38.2017.8.13.0474Ação: 0035668-38.2017.8.13.0474 - Liquidação de sentença pelo procedimento comum (art. 511 CPC), envolvendo pedido de pagamento de diferença remuneratória por substituições, formulada por servidor representado pelo SERJUSMIG nos autos do mandado de segurança coletivo de n.º 4997137-37.2009.8.13.0000, que tramitou perante o TJMG. Sentença de procedência já transitada em julgado, estando pendente a expedição do correspondente Precatório.</t>
  </si>
  <si>
    <t>0035676-15.2017.8.13.0474Ação: 0035676-15.2017.8.13.0474 - Liquidação de sentença pelo procedimento comum (art. 511 CPC), envolvendo pedido de pagamento de diferença remuneratória por substituições, formulada por servidor representado pelo SERJUSMIG nos autos do mandado de segurança coletivo de n.º 4997137-37.2009.8.13.0000, que tramitou perante o TJMG. Sentença de procedência já transitada em julgada, estando pendente a expedição do correspondente Precatório.</t>
  </si>
  <si>
    <t>0036948-44.2017.8.13.0474Ação: 0036948-44.2017.8.13.0474 - Liquidação de sentença pelo procedimento comum (art. 511 CPC), envolvendo pedido de pagamento de diferença remuneratória por substituições, formulada por servidor representado pelo SERJUSMIG nos autos do mandado de segurança coletivo de n.º 4997137-37.2009.8.13.0000, que tramitou perante o TJMG, com decisão já transitada em julgado. Sentença de procedência já transitada em julgado, estando pendente a expedição do correspondente Precatório.</t>
  </si>
  <si>
    <t>0049495-38.2017.8.13.0209Ação: 0049495-38.2017.8.13.0209- Liquidação de sentença pelo procedimento comum (art. 511 CPC), envolvendo pedido de pagamento de diferença remuneratória por substituições, formulada por servidor representado pelo SERJUSMIG nos autos do mandado de segurança coletivo de n.º 4997137-37.2009.8.13.0000, que tramitou perante o TJMG, com decisão já transitada em julgado.</t>
  </si>
  <si>
    <t>Ação de Cobrança nº 0019904-63.2017.8.13.0166 - – proposta por servidores do TJMG, visando receber diferenças salariais. Fase atual: julgamento. Valor do Pedido: R$ 227.682,36. Risco de Perda: Possível.</t>
  </si>
  <si>
    <t>Ação de Cobrança nº 5000884-56.2017.8.13.0471 – proposta por servidores do TJMG, visando receber diferenças salariais. Fase atual: instrução. Valor do Pedido: R$ 199.640,11. Risco de Perda: Possível.</t>
  </si>
  <si>
    <t>Ação de cobrança nº 5003010-81.2016.8.13.0223, proposta por sucessores de Procurador de Justiça aposentado, já falecido, que pleiteiam o pagamento de parcelas remuneratórias devidas ao servidor em razão do exercício de suas atividades. À vista de requerimento administrativo realizado antes do ajuizamento da ação, o MPMG expediu documento que aponta ser devido o valor de R$ 2.240.321,42, cujo pagamento dependeria de disponibilidade orçamentária. Risco de Perda: Possível (não há enquadramento específico no anexo; valor devido foi apontado pelo próprio MP).</t>
  </si>
  <si>
    <t>(Autos n. 0072016-11.2017.8.13.0521). Liquidação de sentença ajuizada por Andréia Ribeiro de Castro e outros 6 servidores do Tribunal de Justiça, tendo como base mandado de segurança impetrado pelo SERJUSMIG (1.0000.09.499713-7/000).</t>
  </si>
  <si>
    <t xml:space="preserve">PrecatórioAção - 5002495-96.2015.8.13.0056 - Autor: Valfredo de Sá Filho - recebimento férias prêmioRecebimento de férias prêmio não gozadas em pecúnia em razão de aposentadoria. Sentença de procedência com condenação de sucumbência em 10% sobre o valor da condenação. Hipótese de dispensa recursal. Aguardando fase de cumprimento. </t>
  </si>
  <si>
    <t xml:space="preserve">PrecatórioAção nº 0147259-52.2013.8.13.0439 - Autores: Alessandro Maximiano Silva e outros - vantagens funcionaisAção proposta por agentes penitenciários com o objetivo de receber adicional noturno e horas extras no período de vigência da Portaria 002/2005. Processo em fase de execução de sentença. Nessa fase foi proferida sentença acolhendo parcialmente os embargos pelo EMG. Foram opostos embargos de declaração dessa decisão ainda não apreciados. </t>
  </si>
  <si>
    <t>PrecatórioAção nº 5000244-06.2017.8.0173 - Autor: Sylvânia Guedes Alves - auxílio invalidezAção proposta pela autora com o objetivo de obter auxílio-invalidez previsto no art. 73, §1º, da Lei Complementar 129/13. Ainda não foi proferida sentença.</t>
  </si>
  <si>
    <t>1) Cumprimento de Sentença Coletiva - Autos n. 0627.17.0001011-0 - (Emerson Talismar Nascimento x EMG; 2) Cumprimento de Sentença Coletiva - Autos n. 0123.17.002896-3 - (Edméia Ferreira Oliveira Silva x EMG); 3) Cumprimento de Sentença Coletiva - Autos n. 0697.17.000882-8 - (Clemício Gomes de Castro e outra x EMG); 4) Cumprimento de Sentença Coletiva - Autos n. 0243.17.002027-1 - (Jair da Cruz Gomes e outra x EMG); Cumprimento de Sentença Coletiva - Autos n. 0433.17.501281-1 - (Elmar Lelis Araújo x EMG);Cumprimento de Sentença Coletiva - Autos n. 0433.17.500963-6 - (Juliane da Costa e Malta Veloso x EMG);  Cumprimento de Sentença Coletiva - Autos n. 0427.17.001161-8 - (Almindo Belém dos Reis x EMG); Cumprimento de Sentença Coletiva - Autos n. 0086.17.001433-5 - (Leonardo Botelho Escobar x EMG); Cumprimento de Sentença Coletivo - Autos n. 0123.18.002886-2 (Jânea Maria Gomes e outro); Cumprimento de Sentença Coletiva - Autos n. 0351.17.003899-3 (Reginaldo Karol Teles Leopoldo) --&gt; Trata-se de cumprimento de sentença proferida em processo coletivo (autos 1.0000.09.499713-7/000) movido pela SERJUSMIG em benefícios de vários servidores do TJMG, tendo reconhecido diferenças salarias atrasadas. Requerida a liquidação indivial, o EMG ofertou impugnação.</t>
  </si>
  <si>
    <t>Trata-se de Ação Ordinária nº0038704-79.2000.8.13.0702 (0702.00.003870-4), proposta em desfavor do Estado de Minas Gerais por Agente Fiscal de Tributos Estaduais aposentada alegando ter direito a receber inúmeras verbas que não lhe foram pagas. Na sentença, o MM. Juiz julgou procedentes os pedidos encilhados na incicial(sentença publicada em 14/04/2008), sendo que tal decisão foi parcialmente reformada pelo Egrégio TJMG em sede de reexame necessário e apelação(acórdão publicado em 27/03/2009). O processo está em fase de liquidação da sentença, sendo realizada perícia contábil para a apuração dos valores devidos. A perícia contábil concluiu que o valor total da execução é de R$2.188.194,25(dois milhões, cento e oitenta e oito mil, cento e noventa e quatro reais e vinte e cinco centavos), valor este atualizado até 30/06/2014. O juiz homologou os cáluclos do perito, decisão que foi objeto de recurso por parte do Estado. O recurso foi julgado com determinação na alteração da forma de cálculo, o que foi requerido pelo EMG (novos cálculos), na data de 30/10/2017; Novos cálculos realizados pelo perito Wesley Maia em fase de esclarecimentos requeridos pelo EMG. Autos com o perito em Dezembro/18.</t>
  </si>
  <si>
    <t>7457444-44.1990.8.13.0024 - Servidores públicos estabilizados como defensor público, com fulcro no art. 22 do ADCT</t>
  </si>
  <si>
    <t>2858037-35.2009.8.13.0701 - Ação de cobrança de servidor público com pedido de ressarcimento em razão de demissão considerada ilegal.</t>
  </si>
  <si>
    <t>Trata-se de ação de cobrança c/c obrigação de fazer  nº 0701.09.285803-7 , proposta por servidor público que havia sido demitido e reintegrado ao serviço público. Obteve o direito de ressarcimento dos valores que deixou de receber durante o período em que ficou afastado pela demissão considerada ilegal. O autor iniciou a execução pelo valor de R$ 476.781,63 e a SCAT/AGE apurou excesso de R$ 103.195,69, apontando como correto o valor de R$ 373.585,94, o que ensejou o oferecimento de embargos à execução, que foram julgados para definir como correto o valor de R$ 406.149,35 (manter as mesmas informações);  Ação  nº 0295.05.010408-8 - Ação de cobrança de diárias ajuizada por diversos policiais militares. Trata-se de ação de cobrança que foi julgada procedente para condenar o Estado de Minas Gerais a pagar aos autores, diversos policiais militares, diárias pelos deslocamentos que fizeram de Ibiá a Campos Altos, no período em que guardavam a cadeia Pública de Campos Altos. O processo está em fase de definição do valor devido aos autores. Trata-se de mera estimativa, já que a execução anterior, anulada, foi iniciada em 03/06/2009 pelo valor de R$ 165.106,95 (manter as mesmas informações); Ação 0701.06.167085-0 - Ação de cobrança de valores referentes à adicional de periculosidade. Trata-se de ação de cobrança de valores referentes a adicional de periculosidade, movida por vários servidores. Já houve condenação  e execução. O Estado apresentou embargos à execução para que do montante exequendo de R$ 150.000,00 seja decotado o valor de R$ 85.000,00. Os embargos não foram providos em 1ª Instância, mas, em sede de apelação, a sentença foi anulada, determinando-se que os cálculos apresentados pelas partes sejam submetidos à Contadoria Judicial (manter as mesmas informações); Ação 0701.13.019443-7 -  Ação de Indenização movida por servidor do TJMG pleiteando horas extras e adicional noturno.  Trata-se de ação de indenização movida por servidor do TJMG pleiteando horas extras com adicional de 50% pelo plantão judiciário + reflexos e adicional noturno de 20%. O pedido foi julgado parcialmente procedente para condenar o Estado ao pagamento das horas extras com adicional de 50% mais os reflexos. No julgamento do recurso de apelação, foi dado parcial provimento ao recurso do Autor para reconhecer o seu direito, além das horas extras, ao recebimento do adicional noturno e reflexos. O acórdão ainda não transitou em julgado. Acrescentar que os embargos infringentes opostos pelo Estado não foram acolhidos e consta a interposição de recurso especial e recurso extraordinário pelo EMG; Ação 0701.12.031617-2 - Ação de Indenização de danos morais e materiais movida por servidora pública demitida após processo administrativo. Trata-se de ação de indenização por danos morais e materiais movida por servidora pública demitida após processo administrativo. O pedido foi julgado procedente em 1ª instância, tendo-se, inclusive, determinada a imediata reintegração da autora. O processo está na iminência de ser remetido ao TJMG para julgamento dos recursos interpostos (manter as mesmas informações); Ação n 0701.06.148669-5 - Trata-se de ação de conversão de reforma de proventos parciais em integrais, com cobrança de diferenças devidas. Transitou em julgado condenação ao Estado de Minas Gerais a pagar R$ 108.532,81 (liquidação em 11/05/2012 - Precatório GV-4461 PV - S/N - Alimentar). (manter as mesmas informações)</t>
  </si>
  <si>
    <t>2491042-34.2014.8.13.0024 - O SINDUTE pleiteia o pagamento de FGTS aos servidores efetivados pela LC 100/2007 e dispensados em virtude da ADI 4.876.  Alega que a declaração de incoNstitucionalidade da LC 100/2007 tornou nulos os vínculos daqueles servidores com a administração pública. Pede a aplicação do paradigma do RE nº 596.478, que reconheceu o direito aos depósitos do FGTS para empregados cujos contratos com a Administração tenham sido declarados nulos. (Há precedente do STF no RE 765.320/MG, julgado no regime de repercussão geral).</t>
  </si>
  <si>
    <t xml:space="preserve">Os valores estimados da condenação são: para as unidades socioeducativas de Belo Horizonte gerará impacto financeiro anual de R$ 26.499.128,03 (vinte e seis milhões quatrocentos e noventa e nove mil cento e vinte oito reais e três centavos). </t>
  </si>
  <si>
    <t xml:space="preserve">Corresponde a uma estimativa soma total dos valores envolvidos nas execuções e cumprimentos de sentença atualmente sob responsabilidade da PA. Trata-se de valor a ser supostamente suportado pelos cofres públicos – para além de outras repercussões financeiras diferidas no tempo –, uma vez que nestes casos já houve o trânsito em julgado. </t>
  </si>
  <si>
    <t xml:space="preserve">Há inúmeras ações pleiteando adicional noturno, de diversas carreiras, com destaque para a polícia civil. O problema em geral se refere à prova das horas noturnas efetivamente trabalhadas e tal problema se enfrenta no momento da liquidação. As informações prestadas pelos órgãos por vezes não retratam a realidade dos fatos e não são adequadas à defesa do EMG. Há ações em todos os estágios e não se pode precisar o resultado.
Quanto à matéria de fundo, em geral o EMG sucumbe, pois há previsão constitucional assegurando tal direito.
</t>
  </si>
  <si>
    <t xml:space="preserve">Há inúmeras discussões judiciais tangenciando a matéria da aposentadoria, pedindo-se, por exemplo, aposentadoria integral e não proporcional, pedindo-se a incorporação de verbas nos proventos, contagem de tempo, contagem de tempo de aluno aprendiz, etc.
Há ações em todos os estágios e não se pode precisar o resultado.
</t>
  </si>
  <si>
    <t>Há inúmeras ações versando concursos públicos pelas mais diversas razões. Há ações individuais, como muitos MSs, mas também ações coletivas e ACPs. Discute-se desde gabarito de prova, até validade de concurso interno, direito à nomeação havendo contratação temporária ou designação para a mesma função. Discute-se também, de forma frequente, a reprovação em exames médicos, psicológicos e psicotécnicos, bem como o uso de tatuagens, a investigação social e requisitos de idade ou escolaridade exigidos. 
Há ações em todos os estágios e não se pode precisar o resultado de maneira geral.</t>
  </si>
  <si>
    <t xml:space="preserve">Há diversas ações com esta matéria, com destaque para a situação de delegados da Polícia Civil. Quando o desvio é configurado e comprovado, em geral há a determinação do pagamento da remuneração adequada.
Há ações em todos os estágios e não se pode precisar o resultado com exatidão.
</t>
  </si>
  <si>
    <t>Ações de diferença entre o valor que receberia o servidor da ativa com aquele como efetivamente pago pelo IPSEMG. Aproximadamente 20.000 ações</t>
  </si>
  <si>
    <t>Há ações em todos os estágios e não se pode precisar o resultado.</t>
  </si>
  <si>
    <t xml:space="preserve">Há muitas ações pleiteando esta verba. O EMG vinha perdendo em geral, mas a jurisprudência começou a se alterar com as informações advindas da SEF, mostrando a ocorrência de déficit fiscal. Há um IRDR suscitado perante o TJMG (0067423-13.2018.8.13.0000). 
Há ações em todos os estágios e não se pode precisar o resultado; há uma certa tendência à reversão da jurisprudência. Há ações em todos os estágios e não se pode precisar o resultado.
</t>
  </si>
  <si>
    <t xml:space="preserve">Em geral busca-se a anulação do PAD e a reintegração ou o abrandamento da pena. 
Há ações em todos os estágios e não se pode precisar o resultado, pois dependem das condições fáticas e da regularidade do PAD.
</t>
  </si>
  <si>
    <t xml:space="preserve">Há muitas ações em que se discutem matérias relativas à estruturação das carreiras e direitos alegadamente afetados em alterações legais. 
Uma das vantagens com maior número de ações atualmente refere-se à promoção por escolaridade adicional. O EMG vinha perdendo estas ações para as mais variadas carreiras. A PA fez uma gestão junto à SEPLAG para obter melhores subsídios e defender mais adequadamente esta política pública de organização das carreiras estaduais em juízo, tendo sido elaborada uma nota técnica que tem servido de base para as atuais defesas. Há IRDR julgado para as carreiras da SEF, não se tendo ainda publicado o acórdão (IRDR Tema 25 – processo nº 0941415-42.2016.8.13.0000).
São em regra ações que geram um valor a ser pago, se reconhecido, por exemplo, o direito a uma determinada promoção, mas que também geram uma obrigação de fazer, por exemplo, o correto posicionamento na carreira, o que tem como consequência a adequação da remuneração a este novo posicionamento.
Há ações em todos os estágios e não se pode precisar o resultado.
</t>
  </si>
  <si>
    <t>Trata-se de inúmeras liquidações e cumprimentos de sentença, muitos acompanhados pela PA, outros espalhados por todo o Estado, referente a MS impetrado pela SERJUSMIG em que se obteve êxito quanto ao pedido de pagamento de verbas de substituições realizadas por servidores do Poder Judiciário mineiro. A AGE conseguiu que se determina-se judicialmente a individualização das liquidações e cumprimentos de sentença. Como o volume de ações é considerável, o volume de recursos a ser despendido certamente será também considerável, devendo atentar-se para o fato de se referir a pagamento de servidores do Poder Judiciário. Talvez seja interessante, considerando estes dados, buscar uma verificação para além da PA, nas regionais, para identificar o valor total referente a estas liquidações e cumprimentos de sentença.</t>
  </si>
  <si>
    <t xml:space="preserve">Ações diversas envolvendo direitos de servidores públicos da FHEMIG em fase de execução/cumprimento de sentença. </t>
  </si>
  <si>
    <t xml:space="preserve"> 5093513-95.2018.8.13.0024; 5105620-11.2017.8.13.0024; 0865158-39.2017.8.13.0000; 0564540-41.2015.8.13.0000; 6052218-66.2015.8.13.0024; 6052218-66.2015.8.13.0024; 6052218-66.2015.8.13.0024; 5054111-07.2018.8.13.0024; 0238390-62.2016.8.13.0000; 0243131-77.2018.8.13.0000; 2550577-59.2012.8.13.0024; 0891188-14.2017.8.13.0000; 3756247-43.2013.8.13.0024; 2787021-10.2012.8.13.0024; 1327605-96.2012.8.13.0024 - Procuradores do Estado aposentados. Direito à incorporação da GCP – Gratificação Complementar de Produtividade com base na isonomia e paridade.</t>
  </si>
  <si>
    <t xml:space="preserve">Há uma grande variedade de verbas, de natureza distinta, para carreiras variadas, com fundamentos e impacto financeiro muito distinto. 
Há ações em todos os estágios e não se pode precisar o resultado. Os resultados variam segundo a vantagem e segundo as circunstâncias fáticas da vida funcional.
Exemplos de verbas pleiteadas: GEPI, GCP, horas extras, quinquênios, vantagem pessoal (RET), adicional de insalubridade, adicional de local de trabalho, vantagem pessoal, vantagem de servidores da Minas Caixa, etc. 
Há ações em todos os estágios e não se pode precisar o resultado.
</t>
  </si>
  <si>
    <t>Tratam-se de 13.900 ações ordinárias de cobrança de valores expurgados de cadernetas de poupança da extinta MINASCAIXA por ocasião dos planos econômicos Bresser, Verão, Collor I e Collor II. A linha de defesa do Estado de Minas Gerais sustenta-se na própria inexistência do direito baseada na legalidade dos atos da instituição financeira por ocasião das alterações dos regimes monetários. À vista das inúmeras ações em que se discute o direito aos expurgos inflacionários, em sede de repercussão geral, o STF determinou o sobrestamento de todos os feitos, até o julgamento por aquela corte Suprema dos temas 264 (RE 626.307/SP) e 265 (RE 591.797/SP).</t>
  </si>
  <si>
    <t>ACP n. 0002259-42.2016.4.01.3815 - MPF - Aumento de repasses para Macrorregião de Barbacena, realização de convênios de cooperação para aquisição de insumos tecnológicos e logísticos e conclusão de obras nos hospitais da região</t>
  </si>
  <si>
    <t> 0018822-73.2000.8.13.0301 Trata-se de ação de indenização por danos materiais e morais movida por Maria Senhora Batista em face do Estado de Minas Gerais. A autora teve seu filho assassinado em 23 de Setembro de 1997, à época detento,  e em virtude do ocorrido, alega na exordial ser  responsabilidade do ente público indenizá-la, pois seu filho estava sob custódia deste. O processo já transitou em julgado, está na execução de sentença e na fase de embargos à execução, visto que o EMG  está contestando o valor executado. Os presentes embargos à execução foram julgados improcedentes, condenando-se o Estado a pagar R$ 1.000,00 de honorários sucumbenciais, bem como mantendo-se os cálculos apresentados pelo contador judicial de fls. 87/88. Após transitar em julgado os referidos embargos a execução, a SCAT emitiu parecer contábil, no qual foram aceitos os cálculos de fl. 87/88 no valor de R$ 69.425,21, atualizados até fevereiro de 2014.</t>
  </si>
  <si>
    <t> 0198659-46.2014.8.13.0027Alega a autora Jacqueline Roberta Lopes que houve abordagem indevida da Polícia Militar enquanto a Autora pretendia prestar socorro ao seu companheiro, que se encontrava feirido; que em razão da atuação indevida  da Polícia Militar a autora foi baleada, necessitando de intervenção cirúrgica. Alega ainda que a conduta da Polícia Militar importou atraso na prestação de socorro ao seu companheiro, de sorte que este faleceiu. Em relação ao Municpio de Betim, pretende a indenização por danos morais em razão de indevido tratamento médico que lhe foi prestado. Conclui que tais fatos são aptos a caracterizar a responsabilidade civiil e, consequentemente, a existência de dano moral em face dos réus, na importância sugerida de R$150.00,00 (cento e cinquenta mil reais). Defesa apresentada pelo Estado. O processo está em curso.</t>
  </si>
  <si>
    <t> 1726047-54.2008.8.13.0027Alex Junior Francisco Rodrigues, apreendido por tentativa de ato infracional quando ainda menor de idade, foi submetido a tortura e abuso sexual por agente penitenciário. O referido agente já possui sentença criminal contra si transitada em julgada pelos crimes alegados contra o autor da ação bem como contra outros adolescentes. Sentença proferida em primeira instância, condenando o Estado de Minas Gerais ao pagamento de indenização no montante de 100 salários mínimos. Interposição de recurso de apelação em junho/18. Probabilidade de perda significativa.</t>
  </si>
  <si>
    <t> 5019784-27.2018.8.13.0027Trata-se de pedido de indenização por danos materiais e morais movida por mãe de vítima assassinada por Policial Civil em tratamento psiquiátrico com arma da corporação</t>
  </si>
  <si>
    <t>0078628-36.2010.8.13.0027 Ação movida por José Adalto Duarte e outros, com transito em julgado em dezembro de 2012. Condenação do Estado em pagar a quantia de R$50.000,00 (valor em dezembro de 2012). Os danos advém do fato de se ter lavrado procuração falsa no cartório de notas de Betim e com esta procuração os autores terem adquirido de terceiros o terreno onde edificaram sua residência. Precatório a disposição do Exequente. Estado alega excesso de execução dos cálculos apresentados. Processo com vista à parte autora.</t>
  </si>
  <si>
    <t>0147736-80.1998.8.13.0672Ação nº. 0147736-80.1998.8.13.0672-  Trata-se de Ação de Indenização movida por Ironbrás Indústria e Comércio (autos de nº 0672.98.014.773-6), na qual o IEF foi condenado a indenizar dano material, pelo prejuízo efetivo com o fechamento da empresa, recisões trabalhistas com empregados demitidos face falta de matéria prima para o labor, quebra de contratos bancários de  financiamento, de exportação e com fornecedores, no período de agosto de 1990 até a data da citação, além de lucros cessantes correspondente a tudo o que a autora deixou de ganhar efetivamente neste mesmo período, tomando-se por base a margem de lucros de suas similares na região. A sentença transitou em julgado antes da AGE assumir a representação judicial da autarquia, encontrando-se em fase de liquidação de sentença por arbitramento, sendo que a perita apresentou dois valores para liquidação, R$ 76.851.647,16 se o juiz entender que a citação ocorreu em 1995 (citação para a ação) ou R$ 929.720.965,11, se o juiz entender que a citação ocorreu em 2008 (citação na fase de liquidação). O Estado de Minas Gerais impugnou o laudo pericial firmando o entendimento de que a citação ocorreu em 1995, bem como os lucros cessantes não foram calculados baseado no lucro obtidos por empresas da região, mas por empresas de grande porte no cenário nacional, não similares à Ironbrás (GERDAU, USIMINAS e CSN) , ao contrário, portanto, do que determinado na sentença, além de ter incluído todas as rescisões trabalhistas abrangidas pelo processo falimentar, e não apenas aquelas restritas ao período de agosto de 1990 até a citação (para a ação, segundo o entendimento da AGE), ou seja, 1995. O Juiz, à vista dessas considerações, determinou a realização de nova perícia, por considerar a anterior imprestável, com determinação de observência das premissas defendidas pelo IEF/Estado, exceto no que tange ao marco final do período de indenização (1995), mais favorável ao IEF/Estado, o que justificou a interposição de recurso pelo IEF para o TJMG, que foi provido, tendo sido interposto, por isso, recurso para o STJ pela parte credora, que se encontra pendente de julgamento. Para a nova perícia, o Estado apresentou no processo dados de empresas similares da região que possibilitam o cálculo correto da indenização estritamente devida, apresentando na oportunidade seu cálculo, no valor aproximado de R$ 5.000.000,00. O processo encontra-se na pendência de realização da nova perícia.</t>
  </si>
  <si>
    <t>0161456-93.2011.8.13.0079 Ação movida pela genitora de Kelly Christie do Nascimento Zeferino, alegando que esta sofria agressões na escola estadual em que estudava. Neste processo, foi prolatada sentença condenando o Estado a pagar R$ 6.000,00, mais os consectários legais. O Estado interpôs recurso de apelação. O valor foi confirmado em segunda instância.</t>
  </si>
  <si>
    <t>0171156-59.2012.8.13.0079 A autora MARCELA GIORGINI SILVA informa que o pai da Menor  Jucelma Pereira foi morto na cadeia por asfixia, após o 5º mês de prisão, sendo que o pai era responsável pelo seu sustento. Requer auxilio  para sua sobrevivência. ação já foi julgada procedente em primeira instancia, condenando o Estado de Minas Gerais ao pagamento de R$25.000,00 a título de danos morais e pensão mensal em favor da autora, no importe de 2/3 do salário mínimo, até a data em que completar 25 anos. Já interposto recurso de apelação. 21/11/2018 – Processo ainda se encontra em primeira instância aguardando procedimentos de praxe para ser enviado para o TJMG. </t>
  </si>
  <si>
    <t>0191330-22.2010.8.13.0027Trata-se de Ação de Indenização por danos morais movida por Geraldo do Carmo Fernandes. O autor necessitava de cirurgia no olho direito,  e alega ter perdido a visão enquanto aguardava o cumprimento da antecipação de tutela determinada em processo judicial proposto contra o Estado. Houve instrução do feito, sendo realizada prova pericial. O Estado impungou o valor dos honorários periciais. Após, os autos foram conclusos. Publicado despacho de vista às partes em 17/02/2016.O processo se encontra em fase de instrução, sendo que no dia 22/09/2016 foi realizada perícia. Em 22/01/2018: em 17/07/2017 foi publicado despacho abrindo vista às partes sobre laudo pericial. Fase de instrução finalizada. 21/11/2018: conclusos para julgamento.</t>
  </si>
  <si>
    <t>0256075-11.2010.8.13.0027Requer o reconhecimento de vínculo trabalhista com a Administração Pública e o pagamento das verbas que entende devidas </t>
  </si>
  <si>
    <t xml:space="preserve">0305067-36.2013.8.13.0079Ingressa o autor Wagner Batista dos Santos em juízo alegando, em síntese, que sofrera prisão ilegal em 14/09/2001, tendo ficado acautelado por 13 (treze) dias, razão pela qual pretende a condenação do Estado no pagamento de indenização por danos morais. Foi realizada a audiência de instrução e julgamento em 02/03/2016, tendo sido os autos enviados para conclusão e prolação de sentença na mesma data. Os autos foram devolvidos sem julgamento para juntada de petição e retornaram conclusos para julgamento na data de 26/02/2018. </t>
  </si>
  <si>
    <t>030774184.2013.8.13.0079Trata-se de indenização por dano moral ajuizada por Ivanildo Souza da Silva em face do Estado de Minas Gerais decorrente de prisão ilegal, a qual foi julgada procedente condenando-se o Estado a pagar R$ 100.000,00 a título de danos morais</t>
  </si>
  <si>
    <t>0346115-43.2011.8.13.0079 O Autor Marlon César Dias Nascimento alega estar sendo cobrado injustamente por dívidas de um veículo que não lhe pertence. Atualmente os autos estão na fase de manifestação de especificação de provas. O autor e um dos réus entraram em acordo para pagamento de quantia indenizatória e protocolizaram petição nos autos requerendo a extinção do processo. Não obstante, considerando a existência de pedidos em face do Estado de Minas Gerais, como a retirada do veículo do nome do autor, cancelamento de multas e infrações de trânsito, etc., Não tendo sido prolatada sentença ou realizado acordo entre as partes. Processo concluso para sentença em 17/02/2017. </t>
  </si>
  <si>
    <t>0357213-59.2010.8.13.0079A autora Maria das Graças Batista Prates teve seu filho assassinado , à época detento,  e em virtude do ocorrido, alega na exordial ser  responsabilidade do ente público indenizá-la, pois seu filho estava sob custódia deste. Processo já em fase de cumprimento de sentença. O Autora executa o valor de R$35.607,96. Já  houve a expedição de precatório, ou seja, a questão já está definida restando apenas  pagamento. </t>
  </si>
  <si>
    <t>0422817-30.2011.8.13.0079 Trata-se de Ação de Indenização movida por Mateus Correa Sena, que alega ter sido preso injustamente. Após a fase de produção de provas, os autos foram para a conclusão e aguarda a juntada de petição desde 10/09/2013. Ainda não há sentença. Foi cancelada a audiência de instrução na comarca de Belo Horizonte, ante a ausência de intimação do Estado de MG. O processo, ainda, não se encontra sentenciado. Conclusos para despacho desde 14/09/2018. </t>
  </si>
  <si>
    <t>0468103-26.2014.8.13.0079Trata- se de ação de  Indenização por morte de preso, movida por Amaisa Maria de Oliveira – condenação em primeira instância ao pagamento de R$25.000,00 a título de danos morais. Recurso de apelação já interposto. Os autos foram enviados ao TJMG, porém, forem devolvido à primeira instância para apresentação de contrarrazões.</t>
  </si>
  <si>
    <t>0489261-45.2011.8.13.0079Ação de indenização - Elaine Tibúrcio  aduz que seu filho de 14 morreu nas dependências da unidade Prisional - DOPCAD. Julgado parcialmente procedente, condenando o EMG ao pagamento de R$ 16.666,67, por danos morai. Não reconhecendo o pedido de danos materiais. A autora apresentou Embargos de Declaração- que foram rejeitados. Em seguida apresentou apelação. Autos remetidos ao tribunal em 22/11/18.</t>
  </si>
  <si>
    <t>5029024-15.2017.8.13.0079Professora  efetiva demitida por processo administrativo em 2009. Obteve tutela recursal em agravo de instrumento para ser reintegrada ao serviço público em 2012. Própria Adm. Pública anulou posteriormente o ato de demissão por irregularidades no processo administrativo, sendo a autora definitivamente reintegrada. Ajuizou ação para cobrança dos vencimentos não recebidos no período, bem como danos morais, uma vez que o ato de demissão impediu sua candidatura ao cargo de vereadora de Contagem. Planilha de cálculo da autora inclui como indenização por danos morais os vencimentos de vereadora por 48 meses. Considero provável a condenação do Estado ao recebimento dos vencimentos não pagos, mas improvável a condenação dos danos morais no valor solicitado.</t>
  </si>
  <si>
    <t>6004336-02.2015.8.13.0027:Trata-se de ação em que a autora, Vânia da Conceição, pretende o indenização por danos morais e danos materiais resultantes da morte de Wanderson Rodrigues da Conceição, filho da requerente, ocorrida no interior da Policlínica em São Joaquim de Bicas. O pedido inicial foi julgado parcialmente procedente, condenando-se o EMG ao pagamento de indenização por danos morais, arbitrados em R$37.480,00 (trinta e sete mil quatrocentos e oitenta reais). Foi interposta apelação contra a sentença. Em 22/01/2018: o processo já foi encaminhado para TJMG e os autos encontram-se conclusos. 05/06/2018: recurso interposto pelo EMG não foi provido, sendo interposto embargos de declaração contra a decisão. 21/11/2018: embargos de declaração pendente de julgamento.</t>
  </si>
  <si>
    <t>6013315-50.2015.8.13.0027 Ação de indenização por danos morais ajuizadas por EUNICE ARRUDA DE SOUZA e OUTROS por erro médico. O processo encontra-se em fase de instrução.</t>
  </si>
  <si>
    <t>6114675-42.2010.8.13.0079O autor Mauro José Luiz alega ter ficado preso por mais de 03 anos por uma pena que já havia cumprido, gerando assim responsabilidade do Estado. Apresentada Alegações finais. O processo permanece concluso para julgamento desde 16/03/2015.  Sentença prolatada em 22/09/2017 julgando procedente o pedido para condenar o Estado de Minas Gerais a indenizar o autor no importe de R$ 15.000,00 (quinze mil reais) a títylo de danos morais. Contra decisão, foi interposto recurso cabível. O autor também apresentou recurso pleiteando a majoração do quantum indenizatório. 30/05/2018. Autos remetidos ao TJMG. 21/11/2018. Processo pendente de julgamento. </t>
  </si>
  <si>
    <t>Ação de indenização n.º 0514.13.003909-2 proposta por WESLEI ANDRADE DE FREITAS – Indenização por danos morais requerida por um vigilante em virtude de estar presente em uma troca de tiros entre a polícia e bandidos em uma agência bancária. Valor pedido:                 R$ 120.000,00. Risco de Perda: Possível.</t>
  </si>
  <si>
    <t>Ação de indenização nº 0261.15.012421-0 proposta por Cristiano Anselmo de Faria, que alega ter sido preso preventivamente de forma ilegal. Valor pedido: 1.000.000,00. Risco de perda: Possível.</t>
  </si>
  <si>
    <t xml:space="preserve">Ação de indenização nº 5000351-02.2016.8.13.0223 proposta por Roger da Costa Amaral, que alega ter sido preso por suposta prática de crime de tráfico de drogas, e posteriormente absolvido por ausência de provas. Alega que em razão da falta de tratamento adequado de saúde na prisão, com uso de medicamentos equivocados para tratar uma infecção urinária, seu quadro de saúde se agravou, causando sequelas irreversíveis (tetraplegia). Pede indenização por danos materiais, morais e estéticos, e pensão vitalícia. Valor pedido:          R$ 14.018.242,00. Risco de perda:  Possível </t>
  </si>
  <si>
    <t xml:space="preserve">Ação indenizatória autos n. 0037722-16.2013.8.13.0280. Partes:  Luiz Alves de Queiroz e Réus: Barreto Nomam Distribuidora de Bebidas e Estado de Minas Gerais </t>
  </si>
  <si>
    <t xml:space="preserve">Execução definitiva autos n. 2480788-18.2008.8.13.0313. Exequentel: Diva Silva de Oliveira e outros-Risco provável (conforme item 8) quando a ação judicial estiver em fase de execução. Citação do Estado para embargos;  Execução Definitiva autos nº. 0136004-16.2011.8.13.0521. Exequente: Joanna D'Arc Cardoso e Executado: Estado de Minas Gerais -A planilha de cálculo apresentada pelo credor contemplou, além da parcela incontroversa (precatório expedido) as demais pleiteadas. Risco provável (conforme item 8) quando a ação judicial estiver em fase de execução). Cálculo apresentado pelo perito. Aguarda manifestação das partes. ;Execução definitiva autos n. 0425953-77.2005.8.13.0521, Exequente Rogério Lúcio Alves e outros. Executado: Estado de Minas Gerais -Cálculo da SCAT, no montante de R$ 438.476,06 aceito pelos exequentes. Próximo passo corresponde à expedição do precatório;Execução definitiva autos n. 0035076-88.2005.8.13.0417. Exequentes:  Gilmar Rodrigues de Oliveira e Outros Executado: Estado de Minas Gerais -Risco provável (conforme item 8) quando a ação judicial estiver em fase de execução). Embargos ainda não decididos. </t>
  </si>
  <si>
    <t>Precatório e inclusão em folha de pagamentoAção n.º 0028995-72.2013.8.13.0699 - Autor:  Cirlene Aparecida Rufino - Ordinária Indenização Danos Morais
Morte de detento sob custódia - Acórdão condenando o Estado ao pagamento de danos morais no montante de R$ 40.000,00 e fixando pensão vitálicia mensal à autora equivalente a 2/3 do salário mínimo nacionalmente unificado, inclusão em folha. Fase: execução de sentença. Impugnada.</t>
  </si>
  <si>
    <t>Precatório e inclusão em folha de pagamentoAção n° 0006122-62.2011.8.13.0145 - Autor: Alisson Eurico Alvim - Indenização danos morais e materiaisIndenizatória por morte de inocente causada por disparo efetuado por Policial Civil de folga - sentença de 1º grau ainda não proferida - fase de perícia.</t>
  </si>
  <si>
    <t>PrecatórioAção 0010895-56.2010.8.13.0220 - Autor: Sidineia Gomes da Silva - Ação de IndenizaçãoEmbargos à Execução em ação de execução visando recebimento de indenização por danos morais por morte em presídio. Juiz homologou os cálculos do perito no valor de R$549.635,31. Recurso especial em agravo de instrumento pendente de julgamento.  Julgamento de procedência dos Embargos - Verificar qual valor foi definido.</t>
  </si>
  <si>
    <t>precatórioAção 0015844-72.2017.8.13.0384 - Autor: Camila Carolina dos Santos - indenização por danos moraisIndenização por danos morais - excesso de prisão. Ainda não há decisão de 1º grau.</t>
  </si>
  <si>
    <t xml:space="preserve">precatórioAção 0365704-12.2014.8.13.0145 - Autor:  Marcelino Diogo e outros - indenização por danos moraisAtuação arbitrária de policiais militares no cumprimento de um mandado de busca e apreensão de produtos criminosos. Na sentença o pedido foi julgado parcialmente procedente com a condenação do EMG ao pagamento de danos morais no valor de R$ 12.000,00. Contudo, por força de apelação do EMG, a sentença foi anulada. O processo retornou para 1º grau e aguarda nova sentença. </t>
  </si>
  <si>
    <t>PrecatórioAção nº  0187164-15.2014.8.13.0056 -  Exequente: Antônio Luiz de Oliveira e Outros. Execução de sentença  -  Ação de Indenização por danos morais e materiais.Trata-se de ação de indenização por danos materiais e morais  em razão de ato supostamente abusivo cometido por policiais das Polícias Militar e Civil, em operação realizada no Município de Barbacena, tendo baleado um dos autores por tê-lo confundido com um suposto infrator. Acórdão transitado em julgado condenando o Estado ao pagamento de danos morais na importância de R$ 120.000,00, danos materias no montante de R$ 66.483,55 e honorário de sucumbência  no valor de R$ 5.000,00. O valor exequendo está em discussão, via embargos, onde é questionada a validade do índice monetária e juros aplicados.</t>
  </si>
  <si>
    <t>PrecatórioAção nº 0002734-96.2006.8.13.0220 - Autores: Sidinéia Gomes da Silva e outros - danos materiaisAção de reparação de danos materiais e morais em favor dos autores decorrentes do falecimento do marido e do pai dos autores na cadeia pública, por conta de disparo de arma de fogo por agente público destacado para guarda interno.</t>
  </si>
  <si>
    <t>PrecatórioAção nº 0033565-22.2010.8.13.0145 - Autor: Homero Ribeiro de Carvalho - Indenização por danos moraisMorte de menor por suposta negligência do Estado e da Fhemig, pedido de danos morais no valor equivalente a 5.000 salários mínimos. Não há decisão de 1º grau.</t>
  </si>
  <si>
    <t>PrecatórioAção nº 0145.08.435283-3 - Autor: Lucio Marques Ferreira Filho - Indenização Danos Materiais e MoraisO Estado foi condenado a pagar indenização ao autor pela morte da mãe em acidente automobilístico ocorrido em rodovia estadual. A condenação em sentença era de R$ 100.000,00. O TJMG reduziu para R$ 50.000, acrescido de atualização. Os autos já retornaram do TJMG. Aguardando execução.</t>
  </si>
  <si>
    <t xml:space="preserve">PrecatórioAção nº 0145.10.043853-3 - Autor:  Tatiana Rodrigues - Ação de Indenização Danos Morais Resp EstadoIndenizatória por morte de inocente causada por disparo efetuado por Policial Civil de folga - sentença de 1º grau ainda não proferida (a 1ª foi cassada). Autos remetidos ao TJMG 2015, com recurso provido em parte, para reduzir a indenização. Pendente de julgamento nos tribunais superiores, sobre a questão dos juros. </t>
  </si>
  <si>
    <t xml:space="preserve">PrecatórioAção nº 0145.10.061253-3 - Autor: Nayara de Souza Mello e Outro - Indenização Danos MoraisIndenização por morte de genitor, ocasionada por disparo acidental de arma de fogo utilizada por policial militar. Ação julgada procedente, condenação de R$ 100.000,00 para cada autor à título de danos morais, totalizando R$ 200.000,00. O TJMG manteve tal valor. Transitou em julgado em 2013. Está em fase de execução.
</t>
  </si>
  <si>
    <t>PrecatórioAção nº 0145.95.021898-5 - Autor: Delfos Administração Ltda -  Desapropriação indireta/ Cump de sentençaCumprimento de sentença. Discussão a respeito do quantum devido à título de indenização por desapropriação para fins ambientais. Fase: perícia</t>
  </si>
  <si>
    <t>PrecatórioAção nº 0369047-50.2013.8.13.0145 - Autor: Pedro Paulo Oliveira Melo - Ação de Indenização por danos morais e materiaisIndenizatória por morte de PMMG causada por disparo acidental efetuado por outro Policial Militar no próprio quartel. Sentença de 1º grau condenou em pagar indenização + sucumbência. Remetido ao TJMG AGO/2017, a sentença foi confirmada. Pendente de recurso nos Tribunais Superiores.</t>
  </si>
  <si>
    <t>PrecatórioAção nº 0699.07.072444-7 - Autor: João Wanderley Donato - Ação de indenização por danos materiais e morais. Ação de Indenização por dano moral em virtude excesso da Polícia Militar. Ação Julgada parcialmente procedente em 21/03/2014 - condenação em R$ 15.000,00 por danos morais e R$ 15.000,00 pode danos materiais.  Retornou do TJMG e está em fase de execução</t>
  </si>
  <si>
    <t>PrecatórioAção nº 5000386-17.2016.8.13.0625 - Autor: Adriano Costa Saniago - indenização danos moraisIndenização por danos morais pleteada por advogado alegando agressão policial quando no exercício da profissão. Ainda não há decisão de 1º grau</t>
  </si>
  <si>
    <t>PrecatórioAção nº 5003269-58.2017.8.0056 - Autores: Joana Darc Vilela e outro - danos moraisAção de reparação da danos morais e materiais proposta pelos autores na condição de pais de detento recolhido, agredido e morto no Presídio Regional de Barbacena.mortoAinda não foi proferida sentença.</t>
  </si>
  <si>
    <t>1) Ação de indenização nº. 0433.09.304311-8 - MÁRCIO JOSUÉ F. VASCONCELOS  X ESTADO DE MINAS GERAIS: Trata-se de Ação Indenizatória em que o autor alega ter sido vítima de maus tratos na cadeia pública desta comarca de Montes Claros. Processo em fase de instrução.; 2) Ação de indenização nº. 0642.10.000784-7 - SINICLEI ROSA DA SILVA x ESTADO DE MINAS GERAIS: Processo nº 0642.10.000784-7: Trata-se de Ação de Indenização proposta perante a vara única da Comarca de São Romão, em que o autor, Siniclei Rosa da Silva, pleiteia a quantia de R$ 100.000,00, em razão de suposta atuação irregular de policiais militares. O feito encontra-se na fase julgamento.; 3) Ação Indenizatória - Autos n. 0002877-98.2015.8.13.0243 - LENNO FRANTIYESCO SANTANA X EMG: Trata-se de ação de indenização por dano moral e material, ajuizada por Lenno Frantiyesco Santana, pleiteando a quantia de R$ 468.364,00 (quatrocentos e sessenta e oito mil trezentos e sessenta e quatro reais). O feito está em fase de instrução. Processo n. 0243.15.000287-7, oriundo da Comarca de Serro/MG.</t>
  </si>
  <si>
    <t>1) AÇÃO N. 0161614-90.2010.8.13.0433 (EXECUÇÃO DE TÍTULO JUDICIAL) EMBARGOS 0052589-11.2011.8.13.0433: Na Ação Indenizatória nº 0161614-90.2010.8.13.0433, em fase de execução de sentença, a autora está executando o valor de  R$ 287.537,71. O Estado opôs embargos, alegando que o valor correto é de R$ 201.976,29. Os Embargos foram julgados Procedentes e o precatório contemplará o valor apurado pelo Estado qual seja R$ 201.976,29. Os autos dos Embargos foram baixados em 27/06/2013. Já houve o pagamento dos Honorários Advocatícios Sucumbenciais, em 16/02/2015. O precatório já foi expedido.; 2) Ação n. 0433.96.019.406-9 (Execução de título judicial): Na Ação Indenizatória, em fase de execução de sentença, a parte autora apresentou cálculo de liquidação no valor de R$ 643.212,56. Não foi concedida vista ao Estado. Fizemos carga dos autos e a SCAT apontou um excesso no valor de R$ 431.267,94, razão pela qual interpusemos embargos de declaração. Os autos estão conclusos desde 13.09.2012, com risco de manutenção do valor pedido inicialmente pela parte autora. Já se encontra na fase de consulta sobre a existência de débitos junto ao Estado, a fim de fazer a compensação. Cálculo da SCAT homologado judicialmente. Precatório Expedido.; 3) Ação de indenização nº 0433.11.002184-0 - ANA CRISTINA DE SOUZA SILVA X ESTADO DE MINAS GERAIS: Trata-se de Ação Indenizatória ajuizada pelos irmãos de presidiário morto. O Estado alegou, preliminarmente, a ilegitimidade ativa ad causam, já que a responsabilidade por ricochete ou reflexa fica limitada aos pais, filhos ou cônjuge do falecido. No mérito alegou a ausência de nexo de causalidade, culpa exclusiva da vítima e inexistência de prova do danos material. Foram feitas as alegações finais em audiência. A sentença de primeiro grau foi parcialmente favorável ao autor. O TJMG reformou a sentença para condenar o EMG também em danos morais no importe total de R$160.000,00. Houve recurso especial do EMG não admitido, razão pela qual se interpôs agravo por instrumento ao STJ, que não foi provido.; 4) Ação de Indenização - Autos n. 0433.08.247772-3 - (Paulo Ricardo Alves Peres Oliveira e outra x EMG): Trata-se de Ação de Indenização por danos morais pela morte de Dilvar Peres  Oliveira por agente da Polícia Civil. A condenação foi imposta em primeiro grau e mantida nas instâncias superiores. Já houve expedição de precatório.</t>
  </si>
  <si>
    <t>Ação de Indenização - processo nº 00677867-48.2011.8.0693 - Requerente: Maria Creuza Mariano; Ação de Indenização por danos morais - processo nº 0944994-97.2009.8.13.0693 - Requerente: Mariana Regina de Oliveira; Ação Ordinária nº 0016.09.092317-4 - Marcos Pacheco  - Reparação de dano material e moral;  Ação de Indenização nº 0026.06.021792-9 - Janaína Bel Fernandes - lesão moral e à integridade física; Ação Indenizatória nº 0049822-10.2014.8.13.0525 - Requerente: Banco Santander Brasil S/A; Ação de Indenização - processo nº 0008756-22.2012.8.13.0460 - Requerente: Juscelino Felice e Eva Donizete Simões Faria; Ação Indenizatória nº 0110.15.000238-1 - Joel Ferreira da Costa - lesão corporal de preso.</t>
  </si>
  <si>
    <t>Ação Indenizatória nº 0110.14.000290-5 Cristiano Bernardes Ramos - Abuso de Policial; Ação Indenizatória nº 0110.15.002149-1 - Cleberson Vicente Ferreira e Outros - Lesão corporal de preso; Ação Ordinária nº 0592.12.001500-9 - Casa Ryca Ltda. - Reparação de danos materiais e morais; Processo nº 0116 14 001357-8, cuja autora é SEBASTIANA MARIA PEREIRA; Processo nº 0024200-30.2014.8.13.0071, cujo autor é CARLOS JOSÉ CUSTÓDIO; Processo nº 0024846-40.2014.8.13.0071, cujo autor é RONALDO DONIZETTI HILÁRIO; Processo nº 0025538-39.2014.8.13.0071, cujo autora é ROSIMEIRE DONIZETTI; Processo nº 0024861-09.2014.8.13.0071, cujo autora é NAIARA CRISTINA HILÁRIO; Processo nº 0024184-76.2014.8.13.0071, cujo autora é JANAÍNA DA SILVA MEIRELES; Processo nº 0024069-55.2014.8.13.0071, cujo autora é SABRINA MACIEL BERNARDES; Processo nº 0024168-25.2014.8.13.0071, cujo autora é GISELE MACIEL MEIRELES; Processo nº 0024085.09.2014.8.13.0071, cujo autor é WASHINGTON MACIEL BERNARDES; Ação de Indenização. Processo nº 0027091-20.2013.8.13.0116, cujo autor é MARLI DE OLIVIERA VIEIRA;  Ação de Indenização. Processo nº 0050207-93.2013.8.13.0071, cujo autor é MARIA AUXILIADORA DA SILVA; Ação de Indenização. Processo nº 0041016-24.2013.8.13.0071, cujo autor é JOSÉ VITOR FERREIRA ; Ação Indenizatória nº 0110.15.000068-2 - Fabiana Lopes Geramano e outros - morte de Preso; Ação Indenizatória nº 0110.15.000239-9 - Caio Henrique da Silva Neves - morte de preso; Ação Ordinária - reparação danos morais - 0029252-20.2014.8.13.0390 - Arildo dias dos Santos - lesões corporais em prisão; Ação de Indenização - reparação danos morais - 0153785-55.2014.8.13.0518 - Rodrigo Afonso Cava - alegação de prisão indevida; Ação de Indenização - reparação danos morais - 0132268-91.2014.8.13.0518 - Eduardo Mariano de Oliveira - alegação de prisão indevida.</t>
  </si>
  <si>
    <t xml:space="preserve"> 5057231-58.2018.8.13.0024 - - Regularização fundiária DPE- Ocupação Fazenda Cantagalo - Danos morais e materiais</t>
  </si>
  <si>
    <t>5001246-27.2018.8.13.0470 - MPMG - Saúde - falta de cirurgia - Danos morais coletivos
0152937-17.2018.8.13.0231 - MPMG - Transporte - necessidade de transporte para crianças - Danos morais coletivos
5002799-11.2016.8.13.0105 - MPMG - Segurança - Condenação do Estado de Minas Gerais à reparação de danos morais coletivos no importe de R$ 20.000.000,00 (vinte milhões de reais), em decorrência da alegada precariedade estrutural e quadro de superlotação do Presídio de Governador Valadares, revelando-se, segundo a demanda, lugar de reprodução de violências e de naturalização da ofensa institucional aos direitos humanos.</t>
  </si>
  <si>
    <t>Ação nº 0024.08.985972-2 - Procedimento de Conhecimento - Rimo Industrial Ltda. Foi interposto Recurso Especial em face ao acórdão que julgou a Apelação confirmando a sentença</t>
  </si>
  <si>
    <t xml:space="preserve">Ação Ordinária 0115.03.002208-7 (alterar o valor relativamente a este processo - o precatório GV-4040PV - s/n Comum - que consta como aberto, tem como valor de face R$857.723,50 no site do TJMG, liquidação em 04/04/2016.) ; Ação Ordinária 0569.06.007702-5 (manter as mesmas informações); Ação Ordinária 0182.06.000329-6 (manter as mesmas informações); Ação Ordinária 0569.06.007653-0 (manter as mesmas informações); Ação Ordinária 0569.08.011402-2 (manter as mesmas informações); Ação Ordinária 0569.13.002269-6 (manter as mesmas informações); Ação Ordinária 0701.06.156503-5 (manter as mesmas informações);  Ação 0701.07.190291-3 (manter as mesmas informações); Ação - 0003548-47.2014.8.13.0182  (indenização por danos morais em fase de precatório. Autos conclusos para despacho. Manter na planilha tal como já constava haja vista que a fase processual é a mesma); Ação - 0003954-35.2013.8.13.0172  (risco remoto);  nº 0701.04.065986-7 (manter as mesmas informações); Ação de Indenização nº 0701.07.183472-8 (Ação de Indenização por danos morais e materiais com sentença condenatória em grau de recurso. Manter na planilha sem alterações);  Ação nº 0452254-88.2014.8.13.0701  (risco remoto); Ação nº 0569.07.010626-9 (nada tem a acrescentar); Ação nº 0455604-84.2014.8.13.0701 (risco remoto); Ação 0346682.17.2012.8.13.0701 (retirar este processo da lista). </t>
  </si>
  <si>
    <t>Há ações em todos os estágios. A jurisprudência se inclina por deferir a indenização.</t>
  </si>
  <si>
    <t>086380527.2018.8.13.0000. -Ação de Declaratória c/c Repetição de Indébito nº 0024.09.706347-3: ARCELORMITTAL BRASIL S/A e ESTADO DE MINAS GERAIS. Aproveitamento extemporâneo de créditos de ICMS pela aquisição de bens do ativo imobilizado pela Belgo, incorporada pela empresa Autora.  Perdemos em primeira instância, e já foi interposto recurso de Apelação pelo Estado de Minas Gerais. A decisão contrária ao Estado na ação declaratória c/c repetição de indébito 0024.09.706347-3 já transitou em julgado. Parece que a empresa distribuiu a execução no PJE em janeiro/2018, mas não tenho conhecimento da citação do Estado. Restituição por meio de Precatório. A 2a PDA vai provocar o Gabinete do Advogado Adjuntyo solicitando e sugerindo o ajuizamento de ação rescisória. . à A ação transitou em julgado. Entretanto, a AGE ajuizou ação rescisória nº</t>
  </si>
  <si>
    <t xml:space="preserve">Ação de execução. Autos n. 1506111-81.2004.8.13.0313. Exequente: Fundação São Franciso de Assis. Executado: Estado de Minas Gerais </t>
  </si>
  <si>
    <t>Ação 0433.09.309.880-7 - Guedes e Paixão Ltda. Trata-se de Ação de Repetição de indébito, com sentença de primeiro grau favorável ao Autor. O Estado interposto Recurso de Apelação que reformou Parcialmente a Sentença, em 25/02/2014. Em 23/03/2015, os autos foram encaminhados à Comarca de Origem. No entanto, ainda não houve início à execução da sentença. O Julgamento do RE interposto pela autora está sobrestado na origem aguardando julgamento do tema 379 de repercussão geral no STF.</t>
  </si>
  <si>
    <t xml:space="preserve"> Trata-se de ações ajuizadas por várias empresas, aproximadamente 270 ações. Os casos envolvem várias matérias com possibilidade de perda possível.  </t>
  </si>
  <si>
    <t xml:space="preserve">Trata-se de ação ordinária, cujas autoras são Esab S/A Ind. e Com. e Outras. Possui como matéria a repetição de indébito de AIR. A ação encontra-se em fase de discussão sobre o valor atualizado para fins de expedição de precatório. Com base em parecer da Assessoria (Núcleo de Auditoria Fiscal da AGE/MG), manifestou-se concordância com o valor atualizado de R$ 7.242.692,91 (p/ março/2014). Porém, as Autoras pretendem a aplicação de outras índices que majoram esse valor em mais de R$ 1.700.000,00. Ressalto, entretanto, que eventual decisão a respeito ainda poderá se sujeitar a possíveis recursos. </t>
  </si>
  <si>
    <t>Considerando que o IPSEMG tem um universo de aproximadamente 450.000 contribuintes;</t>
  </si>
  <si>
    <t>Ação nº 1010035-87.2017.4.01.3800 – Município de Formiga ajuizou ação contra o Estado e a União, visando obter o ressarcimento de valores com fornecimento judicial de medicamentos e insumos. Fase: Instrução. Valor Pedido: R$ 1.454.346,44. Risco de Perda: Possível.</t>
  </si>
  <si>
    <t xml:space="preserve">Ação nº 5000787-09.2017.8.13.0713 - Autor: Município de Viçosa Ação proposta pelo município para recebimento de repasse de verbas. </t>
  </si>
  <si>
    <t xml:space="preserve">Ação nº 5000834-46.2018.8.13.0713 - Autor: Município de Viçosa Ação proposta pelo município para recebimento de repasse de verbas. </t>
  </si>
  <si>
    <t>Ação de Execução de Honorários de Sucumbência - autos n. 0278.06.003557-5 (Raimundo Soares Nonato): Trata-se de Execução de Sentença que condenou o Estado em honorários de Sucumbência, em Ação Discriminatória movida pela RURALMINAS contra a FLORESTAS RIO DOCE S/A. O Estado interpôs Embargos à Execução, entendendo como devido R$140.398,28 (cento e quarenta mil, trezentos e noventa e oito reais e vinte e oito centavos), caso não se reconheça a prescrição (autos n. 0278.11.001264-0).</t>
  </si>
  <si>
    <t>Ação nº. 0024.87.398870-3 Desapropriação - Verba Honorária devida em Embargos à Execução ajuizado pelo ESTADO em face de Guilherme Siriani e Geralda Augusta Siriani. Transitou em julgado em 07.06.2018 mantida a condenação do Estado de Minas Gerais</t>
  </si>
  <si>
    <t>5002793-19.2017.8.13.0024-Ação Popular ajuizada em face da ausência de recomposição do Fundo de Reserva referente aos depósitos judiciais (dever de manter uma reserva de 30% dos valores depositados em juízo).Liminar indefrida. Aguarda manifestação das partes a respeito da citação do banco do Brasil, a fim de que possa integrar o polo passivo.</t>
  </si>
  <si>
    <t>8622291-89.2015.1.00.0000 (ADI 5353) - Engloba 5002793-19.2017.8.13.0024; 6106400-02.2015.8.13.0024; 6116226-52.2015.8.13.0024; 5005557-75.2017.8.13.0024 - Ação Direta de Inconstitucionalidade, ajuizada pelo Procurador-Geral da República, com pedido de medida cautelar, contra a Lei 21.720, de 14 de julho de 2015, do Estado de Minas Gerais, que prevê transferência de depósitos judiciais para conta específica do Poder Executivo, “para o custeio da previdência social, o pagamento de precatórios e assistência judiciária e a amortização da dívida com a União”. Possibilidade do Estado de Minas Gerais devolver todos os valores já levantados nos termos da Lei Estadual em comento e do contrato celebrado com o Tribunal de Justiça de Minas Gerais e o Banco do Brasil.</t>
  </si>
  <si>
    <t>1) Ação ordinária 0104119-34.2012.8.13.0105 (7.ª Vara Cível de Goval) ajuizada pelo Munic. de Governador Valadares em face do EMG com o fim de obter o desembargo do aterro sanitário da cidade. Ação de objeto ambiental que busca a liberação do aterro sanitário da cidade. Obtivemos o embargo admnistrativo do local denominado "lixão". O município perdeu um prazo de agravo, onde poderia ter obtido a extinção da ação e pleiteado a medida por outros meios. A jurisprudência do TJMG não é favorável, mas o deslinde da ação demandará prova pericial. Valor estimado R$ 34.000.000,00. 2) Ação Civil Pública 0348587-70.2010.8.13.0105 que busca a regularização e implemento das políticas de conservação ambiental em face do Pico do Ibituruna, símbolo maior de Governador Valadares, e unidade de conservação de proteção integral, da modalidade monumento natural, assim instituído por norma constitucional estadual (art. 84 do ADCT).  A ação foi julgada procedente em 2014, condenando EMG e IEF para  elaborarem o plano de manejo da unidade de conservação Pico do Ibituruna, conforme art. 27 da Lei n. º 9.985/00, no prazo de 02 (dois anos), e instituam o conselho consultivo da unidade de conservação Pico do Ibituruna, conforme art. 29 da Lei n. º 9.985/00 e art. 5º, da Lei Estadual n. º 21.158/14, no prazo de 180 (cento e oitenta dias), tudo sob pena de multa diária de R$ 1.000,00 (mil reais). A decisãoi foi confirmada pelo TJMG e nesse interim foi publicada a Lei Estadual  21.158/14. A SEMAD foi comunicada diversas vezes e se encontra em mora acerca do cumprimento dos dois itens. O MP já sinalizou que neste ano de 2018 dará andamento em sua execução para cumprimento e exigência da multa. R$ 365.000,00.</t>
  </si>
  <si>
    <t>Trata-se de Execução de TAC firmado pela extinta RURALMINAS com o MPEMG que fora descumprido. A execução foi embargada, estando os embargos em fase de instrução. Execução Por Título Extrajudicial - Autos n. 0570.16.002326-5 - (Ministério Público do EMG x EMG)</t>
  </si>
  <si>
    <t xml:space="preserve">Trata-se de execuções de título extrajudicial, através do qual o exequente pleiteia crédito do PROGRAMA BOLSA VERDE. A execução foi embargada pelo EMG, estando ainda na fase inicial. 1) Execução Por Título Extrajudicial - Autos n. 0352.16.005612-8 - (Geraldo Magela Fonseca Homem x EMG); 2) Execução Por Título Extrajudicial - Autos n. 0352.16.001252-7 - (Francisco Rosa de Faria x EMG); 3) Execução Por Título Extrajudicial - Autos n. 0352.16.005613-6 - (Christiano Cecílio de Faria x EMG); 4) Execução Por Título Extrajudicial - Autos n. 0429.16.001437-0 - (Elizabete Rodrigues de Oliveira x EMG). </t>
  </si>
  <si>
    <t>5003945-11.2017.8.13.0701 - Ação visando a reforma do laboratório de Uberaba</t>
  </si>
  <si>
    <t xml:space="preserve">Ação ordinária - Medicamento (Tratamento anual) - 0707.13.013981-9 - Antônio Carlos Leite: Trata-se de ação ordinária ajuizada pela Defensoria Pública em face do EMG, em que pleiteia o fornecimento do medicamento Pegloticase (Kristexxa) para o tratamento da doença "gota" do autor Antônio Carlos Leite. O tratamento anual, com medicamento importado, suplanta a soma de R$ 1.000.000,00. Aguarda julgamento em 1ª instância. Relata o Dr. Juarez Raposo Oliveira que ao elaborar o relatório de risco fiscal das ações sob sua responsabilidade, o que foi feito após rigorosa análise dos Critérios do Anexo 2,  chegou a conclusão de que a classificação do item em apreço se dá como realmente "Possível", pois nos termos do item 13 e levando-se em conta o vultuoso preço do tratamento medicamentoso pleiteado, " a solução da ação judicial depende de produção de prova pericial". </t>
  </si>
  <si>
    <t>Ação ordinária - Medicamento (Tratamento anual) -0707.13.015000-6 - Vanderlei Ferreira: Trata-se de ação ordinária ajuizada pela Defensoria Pública em face do EMG, em que pleiteia o fornecimento do medicamento Pegloticase (Kristexxa) para o tratamento da doença "gota" do autor Vanderlei Ferreira. O tratamento anual, com medicamento importado, suplanta a soma de R$ 1.000.000,00. Aguarda julgamento em 1ª instância. Relata o Dr. Juarez Raposo Oliveira que ao elaborar o relatório de risco fiscal das ações sob sua responsabilidade, o que foi feito após rigorosa análise dos Critérios do Anexo 2,  chegou a conclusão de que a classificação do item em apreço se dá como realmente "Possível", pois nos termos do item 13 e levando-se em conta o vultuoso preço do tratamento medicamentoso pleiteado, " a solução da ação judicial depende de produção de prova pericial"; Ação Ordinária - Realização de cirurgia - 0707.14.010060-3 - João Mariano Fernandes: Trata-se de ação ordinária em que o autor busca a condenação do EMG em custear o procedimento cirúrgico de Vitrectomia. Procedimento este orçado em R$25.000,00. Já houve a condenação em primeira instância, aguardando-se a subida e julgamento do recurso de apelação em segunda instância.</t>
  </si>
  <si>
    <t>5180886-04.2017.8.13.0024 - Trata-se de Ação Popular em que se alega ausencia de integralidade e regularidade dos repasses financeiros da Saúde. Defcit financeiro, segundo a demanda, de R$ 2.902.839.289,42</t>
  </si>
  <si>
    <t>1002073-04.2017.4.01.3803 - MPF - Saúde - Construir, em até 24 meses, um Hospital Regional em Uberlândia, com, ao menos, 600 leitos. Manter o hospital em funcionamento e administrá-lo.</t>
  </si>
  <si>
    <t>0029461-40.2016.8.13.0027Cuida a espécie de execução provisória por quantia certa ajuizada em desfavor do Estado de Minas Gerais, por meio da qual pretende o exequente, ora embargado, o depósito da quantia de R$ 247.860,00 referente ao valor da multa diária determinada na decisão interlocutória, que deferiu os efeitos da tutela antecipada. </t>
  </si>
  <si>
    <t>Ação de Obrigação de Fazer - 0009693-30.2013.8.13.0611: Trata-se de condenação em fornecimento de medicamento com MULTA COMINATÓRIA por descumprimento da tutela antecipada, no valor de R$180.000,00 (cento e oitenta mil reais). O procurador do feito interpôs o recurso próprio que foi recebido apenas no efeito devolutivo e,após, foi provido em parte para reduzir a multa cominatória para R$50.000,00 (cinquenta mil reais). Precatório expedido.</t>
  </si>
  <si>
    <t>Ação Ordinária nº 0103.14.000116-7 - Ministério Público estadual - Reforma de Cadeia Pública; Ação Ordinária nº 0110.14.000045-3 Ministério Público Estadual - Reforma de Cadeia Pública; Ação Civil Pública nº 0210659-51.2012.8.13.0479 - Ministério Público do EMG X EMG.</t>
  </si>
  <si>
    <t>1007866-84.2018.4.01.3803 - MPF - implante de monitoramento eletrônico</t>
  </si>
  <si>
    <t xml:space="preserve">Trata-se de mandado de segurança nº 0701.14.000691-0 impetrado pelo MPMG por meio do qual pleiteia que, no âmbito da Superintendência de Ensino de Uberaba, sejam disponibilizadas novas vagas no ensino noturno em favor de todos os estudantes maiores de 16 anos que não comprovarem trabalho por meio da carteira de trabalho, mas que o façam por outros meios. A ordem foi concedida em 1ª instância e os autos se encontram no TJMG para julgamento do recurso interposto pelo EMG. </t>
  </si>
  <si>
    <t>URV-o risco fiscal referente a diferenças de vencimento por força das ações envolvendo pedidos relacionados à conversão pela  URV, inicialmente, levando-se em conta o percentual previsto em lei de 11,98%, ensejou uma previsão de condenação na ordem de r$1.300.000.000,00 (hum bilhão e trezentos milhões de reais), a se considerar o número de servidores do poder executivo, e ainda, a possibilidade de incorporação daquele percentual na remuneração. Entretanto, judicialmente encontrou um percentual máximo de 3,89% e para nem todos os servidores, sem embargos de que em vários casos não houve incorporação.</t>
  </si>
  <si>
    <t xml:space="preserve">Ações em que se pleiteia estabilidade, manutenção do vínculo, aposentadoria, férias-prêmio, FGTS e/ou outras verbas. 
Em relação à estabilidade a questão restou decidida em virtude da declaração de inconstitucionalidade da lei, mas diversas verbas vêm sendo deferidas judicialmente.
No momento, a maior preocupação refere-se à existência de diversos beneficiários da lei que ingressam com múltiplas ações pleiteando direitos incongruentes entre si, por exemplo, FGTS pleiteado em uma ação (fundamento da nulidade do vínculo temporário) e férias-prêmios indenizadas (fundamento em vínculo estatutário).
Quanto ao pleito referente ao FGTS, a jurisprudência reconheceu que, havendo nulidade do vínculo temporário (natureza de contrato ou vínculo jurídico-administrativo), a verba é devida. Nestes casos, é muito provável a perda. Há ações em todos os estágios e não se pode precisar o resultado.
</t>
  </si>
  <si>
    <t>Serviços Terceirizados. As empresas não pagam os empregados utilizados na prestação de serviços e assim o Estado acaba sendo às vezes condenado subsidiariamente na Justiça do Trabalho.</t>
  </si>
  <si>
    <t>Matéria</t>
  </si>
  <si>
    <t>Outros</t>
  </si>
  <si>
    <t>TOTAL</t>
  </si>
  <si>
    <t>Causas Prováveis</t>
  </si>
  <si>
    <t>Causas Possíveis</t>
  </si>
  <si>
    <t>Total</t>
  </si>
  <si>
    <t>Parâmetro</t>
  </si>
  <si>
    <t>Impacto no ICMS para variação de 1% no parâmetro
(%)</t>
  </si>
  <si>
    <t>Impacto no ICMS para variação de 1% no parâmetro
(R$)</t>
  </si>
  <si>
    <t>Boletim FOCUS</t>
  </si>
  <si>
    <t>IPCA</t>
  </si>
  <si>
    <t>PIB</t>
  </si>
  <si>
    <t>LDO FEDERAL 2019</t>
  </si>
  <si>
    <t>Estimativa de variação do parâmetro para 2020 (%)</t>
  </si>
  <si>
    <t>DESPESAS DE PPP</t>
  </si>
  <si>
    <t>RECEITA CORRENTE LÍQUIDA (RCL) (III) (8)</t>
  </si>
  <si>
    <t>Total das Despesas</t>
  </si>
  <si>
    <t>TOTAL DAS DESPESAS CONSIDERADAS PARA O LIMITE (IV=I + II)</t>
  </si>
  <si>
    <t>Total das Despesas / RCL (%)</t>
  </si>
  <si>
    <t>TOTAL DAS DESPESAS / RCL (%) (V= IV/III)</t>
  </si>
  <si>
    <t xml:space="preserve">                                  R$ Milhares</t>
  </si>
  <si>
    <t>R$ Milhares</t>
  </si>
  <si>
    <t>PROJEÇÃO DE DESPESAS COM PPP</t>
  </si>
  <si>
    <t xml:space="preserve">Concessionária da Rodovia MG 050 S.A. </t>
  </si>
  <si>
    <t xml:space="preserve">Gestores Prisionais Associados S/A - GPA </t>
  </si>
  <si>
    <t>Minas Arena - Gestão de Instalações Esportivas S.A.</t>
  </si>
  <si>
    <t xml:space="preserve">Minas Cidadão Centrais de Atendimento S.A. </t>
  </si>
  <si>
    <t>EMTR - Empresa Metropolitana de Tratamento de Resíduos S/A (1)</t>
  </si>
  <si>
    <t xml:space="preserve">UAI Para todos Gerenciamento de Unid. Mineiras de Atend. Integrado SPE Ltda. </t>
  </si>
  <si>
    <t>Praça Sete Central de Atendimento ao Cidadão  S.A. (1)</t>
  </si>
  <si>
    <t>Concessionária do Aeroporto da Zona da Mata S.A.</t>
  </si>
  <si>
    <t>Fonte: SEF-MG/RREO 1º Bim.2019</t>
  </si>
  <si>
    <t>Nota: adicionados dados do exercício de 2019 para melhor análise e transparência das projeções.</t>
  </si>
  <si>
    <t>Nota (1) Contratos suspensos atualmente. Sem expectativa de execução no exercício de 2019;</t>
  </si>
  <si>
    <t>RECEITA CORRENTE LÍQUIDA</t>
  </si>
  <si>
    <t>Tabela 01 - Visão sintética do panorama econômico  - 4º trimestre de 2018</t>
  </si>
  <si>
    <t>AGREGADOS MACROECONÔMICOS</t>
  </si>
  <si>
    <t>4º Trimestre 2018/ 3º Trimestre 2018 (com ajuste sazonal)</t>
  </si>
  <si>
    <t>4º Trimestre 2018/ 4º Trimestre 2017</t>
  </si>
  <si>
    <t>4 Trimestres de 2018/ 4 trimestres de 2017</t>
  </si>
  <si>
    <t>VA</t>
  </si>
  <si>
    <t>Agropecuária</t>
  </si>
  <si>
    <t>Indústria</t>
  </si>
  <si>
    <t>Indústria Extrativa Mineral</t>
  </si>
  <si>
    <t>Indústria de Transformação</t>
  </si>
  <si>
    <t>Construção Civil</t>
  </si>
  <si>
    <t>Energia e Saneamento</t>
  </si>
  <si>
    <t>Serviços</t>
  </si>
  <si>
    <t>Comércio</t>
  </si>
  <si>
    <t>Transportes</t>
  </si>
  <si>
    <t>Administração Pública</t>
  </si>
  <si>
    <t>Outros Serviços</t>
  </si>
  <si>
    <t>Fonte: Fundação João Pinheiro (FJP, diretoria de Estatística e Informações (DIREI); IBGE, Contas Nacionais Trimestrais)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</si>
</sst>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_-* #,##0.0000_-;\-* #,##0.0000_-;_-* &quot;-&quot;??_-;_-@_-"/>
    <numFmt numFmtId="166" formatCode="0.0"/>
    <numFmt numFmtId="167" formatCode="_-* #,##0.000_-;\-* #,##0.000_-;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8"/>
      <name val="Times New Roman"/>
      <family val="1"/>
    </font>
    <font>
      <b/>
      <sz val="8"/>
      <color theme="1"/>
      <name val="Times New Roman"/>
      <family val="1"/>
    </font>
    <font>
      <sz val="8"/>
      <color theme="1"/>
      <name val="Calibri"/>
      <family val="2"/>
      <scheme val="minor"/>
    </font>
    <font>
      <sz val="8"/>
      <name val="Calibri"/>
      <family val="2"/>
      <scheme val="minor"/>
    </font>
    <font>
      <sz val="7"/>
      <name val="Calibri"/>
      <family val="2"/>
      <scheme val="minor"/>
    </font>
    <font>
      <sz val="7"/>
      <color theme="1"/>
      <name val="Calibri"/>
      <family val="2"/>
      <scheme val="minor"/>
    </font>
    <font>
      <sz val="8"/>
      <color theme="1"/>
      <name val="Times New Roman"/>
      <family val="1"/>
    </font>
    <font>
      <b/>
      <sz val="10"/>
      <color theme="1"/>
      <name val="Times New Roman"/>
      <family val="1"/>
    </font>
    <font>
      <sz val="10"/>
      <color theme="1"/>
      <name val="Times New Roman"/>
      <family val="1"/>
    </font>
    <font>
      <b/>
      <sz val="12"/>
      <color theme="1"/>
      <name val="Times New Roman"/>
      <family val="1"/>
    </font>
    <font>
      <sz val="9"/>
      <color theme="1"/>
      <name val="Times New Roman"/>
      <family val="1"/>
    </font>
  </fonts>
  <fills count="11">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0" fontId="0" fillId="0" borderId="0" xfId="0" applyFill="1"/>
    <xf numFmtId="164" fontId="0" fillId="0" borderId="0" xfId="0" applyNumberFormat="1" applyFill="1"/>
    <xf numFmtId="0" fontId="0" fillId="0" borderId="0" xfId="0" applyFill="1" applyAlignment="1">
      <alignment horizontal="left"/>
    </xf>
    <xf numFmtId="164" fontId="0" fillId="0" borderId="0" xfId="0" applyNumberFormat="1"/>
    <xf numFmtId="164" fontId="0" fillId="0" borderId="0" xfId="1" applyNumberFormat="1" applyFont="1" applyFill="1"/>
    <xf numFmtId="164" fontId="0" fillId="0" borderId="0" xfId="0" applyNumberFormat="1" applyFill="1" applyAlignment="1">
      <alignment horizontal="left"/>
    </xf>
    <xf numFmtId="0" fontId="0" fillId="0" borderId="0" xfId="0" applyFill="1" applyAlignment="1">
      <alignment horizontal="left" indent="1"/>
    </xf>
    <xf numFmtId="0" fontId="0" fillId="0" borderId="0" xfId="0" applyFill="1" applyAlignment="1">
      <alignment horizontal="left" indent="2"/>
    </xf>
    <xf numFmtId="0" fontId="0" fillId="0" borderId="0" xfId="0" applyFill="1" applyAlignment="1">
      <alignment horizontal="left" indent="3"/>
    </xf>
    <xf numFmtId="0" fontId="0" fillId="2" borderId="0" xfId="0" applyFill="1" applyAlignment="1">
      <alignment horizontal="left"/>
    </xf>
    <xf numFmtId="164" fontId="0" fillId="2" borderId="0" xfId="0" applyNumberFormat="1" applyFill="1"/>
    <xf numFmtId="0" fontId="0" fillId="3" borderId="0" xfId="0" applyFill="1" applyAlignment="1">
      <alignment horizontal="left"/>
    </xf>
    <xf numFmtId="164" fontId="0" fillId="3" borderId="0" xfId="0" applyNumberFormat="1" applyFill="1"/>
    <xf numFmtId="0" fontId="0" fillId="4" borderId="0" xfId="0" applyFill="1" applyAlignment="1">
      <alignment horizontal="left"/>
    </xf>
    <xf numFmtId="164" fontId="0" fillId="4" borderId="0" xfId="0" applyNumberFormat="1" applyFill="1"/>
    <xf numFmtId="0" fontId="0" fillId="5" borderId="0" xfId="0" applyFill="1" applyAlignment="1">
      <alignment horizontal="left"/>
    </xf>
    <xf numFmtId="164" fontId="0" fillId="5" borderId="0" xfId="0" applyNumberFormat="1" applyFill="1"/>
    <xf numFmtId="0" fontId="2" fillId="6" borderId="1" xfId="0" applyFont="1" applyFill="1" applyBorder="1"/>
    <xf numFmtId="164" fontId="0" fillId="7" borderId="1" xfId="0" applyNumberFormat="1" applyFill="1" applyBorder="1" applyAlignment="1">
      <alignment horizontal="left"/>
    </xf>
    <xf numFmtId="43" fontId="0" fillId="0" borderId="1" xfId="1" applyFont="1" applyFill="1" applyBorder="1"/>
    <xf numFmtId="164" fontId="2" fillId="8" borderId="2" xfId="0" applyNumberFormat="1" applyFont="1" applyFill="1" applyBorder="1" applyAlignment="1">
      <alignment horizontal="right"/>
    </xf>
    <xf numFmtId="164" fontId="0" fillId="4" borderId="1" xfId="0" applyNumberFormat="1" applyFill="1" applyBorder="1" applyAlignment="1">
      <alignment horizontal="left"/>
    </xf>
    <xf numFmtId="164" fontId="0" fillId="3" borderId="1" xfId="0" applyNumberFormat="1" applyFill="1" applyBorder="1" applyAlignment="1">
      <alignment horizontal="left"/>
    </xf>
    <xf numFmtId="164" fontId="0" fillId="2" borderId="1" xfId="0" applyNumberFormat="1" applyFill="1" applyBorder="1" applyAlignment="1">
      <alignment horizontal="left"/>
    </xf>
    <xf numFmtId="164" fontId="0" fillId="5" borderId="1" xfId="0" applyNumberFormat="1" applyFill="1" applyBorder="1" applyAlignment="1">
      <alignment horizontal="left"/>
    </xf>
    <xf numFmtId="0" fontId="0" fillId="6" borderId="0" xfId="0" applyFill="1" applyAlignment="1">
      <alignment horizontal="left"/>
    </xf>
    <xf numFmtId="164" fontId="0" fillId="6" borderId="0" xfId="0" applyNumberFormat="1" applyFill="1"/>
    <xf numFmtId="43" fontId="0" fillId="0" borderId="0" xfId="1" applyNumberFormat="1" applyFont="1" applyFill="1"/>
    <xf numFmtId="43" fontId="0" fillId="0" borderId="0" xfId="0" applyNumberFormat="1" applyFill="1"/>
    <xf numFmtId="0" fontId="0" fillId="0" borderId="1" xfId="0" applyBorder="1" applyAlignment="1">
      <alignment horizontal="center" vertical="center"/>
    </xf>
    <xf numFmtId="0" fontId="0" fillId="0" borderId="1" xfId="0" applyBorder="1"/>
    <xf numFmtId="43" fontId="0" fillId="0" borderId="1" xfId="1" applyFont="1" applyBorder="1"/>
    <xf numFmtId="0" fontId="2" fillId="9" borderId="1" xfId="0" applyFont="1" applyFill="1" applyBorder="1"/>
    <xf numFmtId="43" fontId="2" fillId="9" borderId="1" xfId="0" applyNumberFormat="1" applyFont="1" applyFill="1" applyBorder="1"/>
    <xf numFmtId="43" fontId="0" fillId="0" borderId="0" xfId="0" applyNumberFormat="1"/>
    <xf numFmtId="0" fontId="0" fillId="9" borderId="1" xfId="0" applyFill="1" applyBorder="1" applyAlignment="1">
      <alignment horizontal="center" vertical="center"/>
    </xf>
    <xf numFmtId="0" fontId="0" fillId="0" borderId="1" xfId="0" applyFont="1" applyBorder="1" applyAlignment="1">
      <alignment horizontal="center" vertical="center" wrapText="1"/>
    </xf>
    <xf numFmtId="166" fontId="0" fillId="0" borderId="2" xfId="0" applyNumberFormat="1" applyFont="1" applyFill="1" applyBorder="1" applyAlignment="1">
      <alignment horizontal="center" vertical="center" wrapText="1"/>
    </xf>
    <xf numFmtId="0" fontId="0" fillId="0" borderId="1" xfId="0" applyBorder="1" applyAlignment="1">
      <alignment horizontal="center" vertical="center" wrapText="1"/>
    </xf>
    <xf numFmtId="166" fontId="0" fillId="0" borderId="1" xfId="0" applyNumberFormat="1" applyFont="1" applyFill="1" applyBorder="1" applyAlignment="1">
      <alignment horizontal="center" vertical="center" wrapText="1"/>
    </xf>
    <xf numFmtId="4" fontId="0" fillId="0" borderId="0" xfId="0" applyNumberFormat="1"/>
    <xf numFmtId="0" fontId="0" fillId="0" borderId="2" xfId="0" applyFont="1" applyFill="1" applyBorder="1" applyAlignment="1">
      <alignment horizontal="center" vertical="center" wrapText="1"/>
    </xf>
    <xf numFmtId="2" fontId="0" fillId="0" borderId="2" xfId="0" applyNumberFormat="1" applyFont="1" applyFill="1" applyBorder="1" applyAlignment="1">
      <alignment horizontal="center" vertical="center" wrapText="1"/>
    </xf>
    <xf numFmtId="43" fontId="0" fillId="0" borderId="0" xfId="1" applyFont="1"/>
    <xf numFmtId="0" fontId="0" fillId="0" borderId="1" xfId="0"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0" fontId="0" fillId="0" borderId="0" xfId="0" applyAlignment="1">
      <alignment horizontal="center"/>
    </xf>
    <xf numFmtId="43" fontId="2" fillId="8" borderId="1" xfId="1" applyFont="1" applyFill="1" applyBorder="1"/>
    <xf numFmtId="0" fontId="2" fillId="0" borderId="0" xfId="0" applyFont="1" applyFill="1" applyAlignment="1">
      <alignment horizontal="center"/>
    </xf>
    <xf numFmtId="0" fontId="0" fillId="0" borderId="1" xfId="0" applyFill="1" applyBorder="1"/>
    <xf numFmtId="164" fontId="0" fillId="0" borderId="1" xfId="1" applyNumberFormat="1" applyFont="1" applyFill="1" applyBorder="1"/>
    <xf numFmtId="164" fontId="0" fillId="0" borderId="1" xfId="0" applyNumberFormat="1" applyFill="1" applyBorder="1"/>
    <xf numFmtId="165" fontId="0" fillId="0" borderId="1" xfId="1" applyNumberFormat="1" applyFont="1" applyFill="1" applyBorder="1"/>
    <xf numFmtId="165" fontId="0" fillId="0" borderId="1" xfId="0" applyNumberFormat="1" applyFill="1" applyBorder="1"/>
    <xf numFmtId="0" fontId="4" fillId="10" borderId="4" xfId="0"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4" xfId="0" applyFont="1" applyFill="1" applyBorder="1" applyAlignment="1">
      <alignment horizontal="justify" vertical="top" wrapText="1"/>
    </xf>
    <xf numFmtId="43" fontId="5" fillId="0" borderId="1" xfId="0" applyNumberFormat="1" applyFont="1" applyBorder="1"/>
    <xf numFmtId="0" fontId="4" fillId="7" borderId="4" xfId="0" applyFont="1" applyFill="1" applyBorder="1" applyAlignment="1">
      <alignment horizontal="justify" vertical="top" wrapText="1"/>
    </xf>
    <xf numFmtId="164" fontId="5" fillId="0" borderId="1" xfId="0" applyNumberFormat="1" applyFont="1" applyBorder="1"/>
    <xf numFmtId="10" fontId="5" fillId="0" borderId="1" xfId="2" applyNumberFormat="1" applyFont="1" applyBorder="1"/>
    <xf numFmtId="0" fontId="0" fillId="7" borderId="0" xfId="0" applyFill="1"/>
    <xf numFmtId="0" fontId="0" fillId="7" borderId="0" xfId="0" applyFont="1" applyFill="1"/>
    <xf numFmtId="0" fontId="7" fillId="7" borderId="0" xfId="0" applyFont="1" applyFill="1" applyBorder="1" applyAlignment="1">
      <alignment horizontal="justify" vertical="center" wrapText="1"/>
    </xf>
    <xf numFmtId="0" fontId="7" fillId="7" borderId="4" xfId="0" applyFont="1" applyFill="1" applyBorder="1" applyAlignment="1">
      <alignment horizontal="center" vertical="center" wrapText="1"/>
    </xf>
    <xf numFmtId="0" fontId="6" fillId="7" borderId="1" xfId="0" applyFont="1" applyFill="1" applyBorder="1" applyAlignment="1">
      <alignment horizontal="center" vertical="center"/>
    </xf>
    <xf numFmtId="0" fontId="6" fillId="7" borderId="3" xfId="0" applyFont="1" applyFill="1" applyBorder="1" applyAlignment="1">
      <alignment horizontal="center" vertical="center"/>
    </xf>
    <xf numFmtId="164" fontId="7" fillId="7" borderId="6" xfId="0" applyNumberFormat="1" applyFont="1" applyFill="1" applyBorder="1" applyAlignment="1">
      <alignment horizontal="right" vertical="center"/>
    </xf>
    <xf numFmtId="164" fontId="7" fillId="7" borderId="6" xfId="0" applyNumberFormat="1" applyFont="1" applyFill="1" applyBorder="1" applyAlignment="1">
      <alignment horizontal="right" vertical="center" wrapText="1"/>
    </xf>
    <xf numFmtId="164" fontId="7" fillId="7" borderId="7" xfId="0" applyNumberFormat="1" applyFont="1" applyFill="1" applyBorder="1" applyAlignment="1">
      <alignment horizontal="right" vertical="center" wrapText="1"/>
    </xf>
    <xf numFmtId="0" fontId="7" fillId="7" borderId="8" xfId="0" applyFont="1" applyFill="1" applyBorder="1" applyAlignment="1">
      <alignment horizontal="justify" vertical="center" wrapText="1"/>
    </xf>
    <xf numFmtId="164" fontId="0" fillId="7" borderId="0" xfId="0" applyNumberFormat="1" applyFill="1"/>
    <xf numFmtId="164" fontId="7" fillId="7" borderId="4" xfId="1" applyNumberFormat="1" applyFont="1" applyFill="1" applyBorder="1" applyAlignment="1">
      <alignment horizontal="center" vertical="center" wrapText="1"/>
    </xf>
    <xf numFmtId="164" fontId="7" fillId="7" borderId="3" xfId="1" applyNumberFormat="1" applyFont="1" applyFill="1" applyBorder="1" applyAlignment="1">
      <alignment horizontal="center" vertical="center" wrapText="1"/>
    </xf>
    <xf numFmtId="43" fontId="0" fillId="7" borderId="0" xfId="0" applyNumberFormat="1" applyFill="1"/>
    <xf numFmtId="0" fontId="8" fillId="7" borderId="9" xfId="0" applyFont="1" applyFill="1" applyBorder="1" applyAlignment="1">
      <alignment horizontal="justify" vertical="center" wrapText="1"/>
    </xf>
    <xf numFmtId="0" fontId="9" fillId="7" borderId="9" xfId="0" applyFont="1" applyFill="1" applyBorder="1"/>
    <xf numFmtId="0" fontId="0" fillId="7" borderId="0" xfId="0" applyFill="1" applyBorder="1"/>
    <xf numFmtId="0" fontId="6" fillId="7" borderId="0" xfId="0" applyFont="1" applyFill="1" applyAlignment="1">
      <alignment horizontal="right"/>
    </xf>
    <xf numFmtId="164" fontId="5" fillId="0" borderId="3" xfId="0" applyNumberFormat="1" applyFont="1" applyBorder="1"/>
    <xf numFmtId="0" fontId="6" fillId="7" borderId="0" xfId="0" applyFont="1" applyFill="1" applyBorder="1"/>
    <xf numFmtId="0" fontId="0" fillId="0" borderId="0" xfId="0" applyAlignment="1">
      <alignment wrapText="1"/>
    </xf>
    <xf numFmtId="43" fontId="10" fillId="7" borderId="0" xfId="0" applyNumberFormat="1" applyFont="1" applyFill="1"/>
    <xf numFmtId="0" fontId="11" fillId="0" borderId="10" xfId="0" applyFont="1" applyBorder="1" applyAlignment="1">
      <alignment horizontal="center"/>
    </xf>
    <xf numFmtId="0" fontId="12" fillId="0" borderId="4" xfId="0" applyFont="1" applyFill="1" applyBorder="1"/>
    <xf numFmtId="0" fontId="12" fillId="0" borderId="0" xfId="0" applyFont="1" applyFill="1"/>
    <xf numFmtId="0" fontId="14" fillId="0" borderId="8" xfId="0" applyFont="1" applyFill="1" applyBorder="1"/>
    <xf numFmtId="0" fontId="12" fillId="0" borderId="1" xfId="0" applyFont="1" applyFill="1" applyBorder="1" applyAlignment="1">
      <alignment horizontal="center"/>
    </xf>
    <xf numFmtId="0" fontId="12" fillId="0" borderId="3" xfId="0" applyFont="1" applyFill="1" applyBorder="1" applyAlignment="1">
      <alignment horizontal="center"/>
    </xf>
    <xf numFmtId="166" fontId="12" fillId="0" borderId="3" xfId="0" applyNumberFormat="1" applyFont="1" applyFill="1" applyBorder="1" applyAlignment="1">
      <alignment horizontal="center"/>
    </xf>
    <xf numFmtId="0" fontId="11"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9" borderId="4" xfId="0" applyFont="1" applyFill="1" applyBorder="1"/>
    <xf numFmtId="0" fontId="12" fillId="9" borderId="1" xfId="0" applyFont="1" applyFill="1" applyBorder="1" applyAlignment="1">
      <alignment horizontal="center"/>
    </xf>
    <xf numFmtId="0" fontId="12" fillId="9" borderId="3" xfId="0" applyFont="1" applyFill="1" applyBorder="1" applyAlignment="1">
      <alignment horizontal="center"/>
    </xf>
    <xf numFmtId="167" fontId="1" fillId="0" borderId="1" xfId="1" applyNumberFormat="1" applyFont="1" applyBorder="1" applyAlignment="1">
      <alignment horizontal="center" vertical="center" wrapText="1"/>
    </xf>
    <xf numFmtId="167" fontId="1" fillId="0" borderId="2" xfId="1" applyNumberFormat="1" applyFont="1" applyBorder="1" applyAlignment="1">
      <alignment horizontal="center" vertical="center" wrapText="1"/>
    </xf>
    <xf numFmtId="0" fontId="13" fillId="0" borderId="0" xfId="0" applyFont="1" applyBorder="1" applyAlignment="1">
      <alignment horizontal="center"/>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7" borderId="0" xfId="0" applyFont="1" applyFill="1" applyAlignment="1">
      <alignment horizontal="center"/>
    </xf>
    <xf numFmtId="0" fontId="8" fillId="7" borderId="8" xfId="0" applyFont="1" applyFill="1" applyBorder="1" applyAlignment="1">
      <alignment horizontal="left" vertical="center" wrapText="1"/>
    </xf>
    <xf numFmtId="0" fontId="8" fillId="7" borderId="0" xfId="0" applyFont="1" applyFill="1" applyBorder="1" applyAlignment="1">
      <alignment horizontal="left" vertical="center" wrapText="1"/>
    </xf>
    <xf numFmtId="0" fontId="3" fillId="8" borderId="3" xfId="0" applyFont="1" applyFill="1" applyBorder="1" applyAlignment="1">
      <alignment horizontal="center"/>
    </xf>
    <xf numFmtId="0" fontId="3" fillId="8" borderId="4" xfId="0" applyFont="1" applyFill="1" applyBorder="1" applyAlignment="1">
      <alignment horizontal="center"/>
    </xf>
  </cellXfs>
  <cellStyles count="3">
    <cellStyle name="Normal" xfId="0" builtinId="0"/>
    <cellStyle name="Porcentagem" xfId="2" builtinId="5"/>
    <cellStyle name="Vírgula" xfId="1" builtinId="3"/>
  </cellStyles>
  <dxfs count="106">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92D050"/>
        </patternFill>
      </fill>
    </dxf>
    <dxf>
      <fill>
        <patternFill patternType="solid">
          <bgColor rgb="FF92D050"/>
        </patternFill>
      </fill>
    </dxf>
    <dxf>
      <fill>
        <patternFill patternType="solid">
          <bgColor rgb="FFFFFF00"/>
        </patternFill>
      </fill>
    </dxf>
    <dxf>
      <fill>
        <patternFill patternType="solid">
          <bgColor rgb="FFFFFF00"/>
        </patternFill>
      </fill>
    </dxf>
    <dxf>
      <fill>
        <patternFill patternType="solid">
          <bgColor rgb="FFFFC000"/>
        </patternFill>
      </fill>
    </dxf>
    <dxf>
      <fill>
        <patternFill patternType="solid">
          <bgColor rgb="FFFFC000"/>
        </patternFill>
      </fill>
    </dxf>
    <dxf>
      <fill>
        <patternFill patternType="solid">
          <bgColor rgb="FFFF0000"/>
        </patternFill>
      </fill>
    </dxf>
    <dxf>
      <fill>
        <patternFill patternType="solid">
          <bgColor rgb="FFFF0000"/>
        </patternFill>
      </fill>
    </dxf>
    <dxf>
      <numFmt numFmtId="164" formatCode="_-* #,##0_-;\-* #,##0_-;_-* &quot;-&quot;??_-;_-@_-"/>
    </dxf>
    <dxf>
      <numFmt numFmtId="164" formatCode="_-* #,##0_-;\-* #,##0_-;_-* &quot;-&quot;??_-;_-@_-"/>
    </dxf>
    <dxf>
      <numFmt numFmtId="164" formatCode="_-* #,##0_-;\-* #,##0_-;_-* &quot;-&quot;??_-;_-@_-"/>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5" formatCode="_-* #,##0.00_-;\-* #,##0.00_-;_-* &quot;-&quot;??_-;_-@_-"/>
    </dxf>
    <dxf>
      <fill>
        <patternFill patternType="solid">
          <bgColor rgb="FFFFFF00"/>
        </patternFill>
      </fill>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5" formatCode="_-* #,##0.00_-;\-* #,##0.00_-;_-* &quot;-&quot;??_-;_-@_-"/>
    </dxf>
    <dxf>
      <fill>
        <patternFill patternType="solid">
          <bgColor rgb="FFFFFF00"/>
        </patternFill>
      </fill>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5" formatCode="_-* #,##0.00_-;\-* #,##0.00_-;_-* &quot;-&quot;??_-;_-@_-"/>
    </dxf>
    <dxf>
      <fill>
        <patternFill patternType="solid">
          <bgColor rgb="FFFFFF00"/>
        </patternFill>
      </fill>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5" formatCode="_-* #,##0.00_-;\-* #,##0.00_-;_-* &quot;-&quot;??_-;_-@_-"/>
    </dxf>
    <dxf>
      <fill>
        <patternFill patternType="solid">
          <bgColor rgb="FFFFFF00"/>
        </patternFill>
      </fill>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5" formatCode="_-* #,##0.00_-;\-* #,##0.00_-;_-* &quot;-&quot;??_-;_-@_-"/>
    </dxf>
    <dxf>
      <fill>
        <patternFill patternType="solid">
          <bgColor rgb="FFFFFF00"/>
        </patternFill>
      </fill>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5" formatCode="_-* #,##0.00_-;\-* #,##0.00_-;_-* &quot;-&quot;??_-;_-@_-"/>
    </dxf>
    <dxf>
      <fill>
        <patternFill patternType="solid">
          <bgColor rgb="FFFFFF00"/>
        </patternFill>
      </fill>
    </dxf>
    <dxf>
      <numFmt numFmtId="164" formatCode="_-* #,##0_-;\-* #,##0_-;_-* &quot;-&quot;??_-;_-@_-"/>
    </dxf>
    <dxf>
      <numFmt numFmtId="164" formatCode="_-* #,##0_-;\-* #,##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63670166229225"/>
          <c:y val="0.18560185185185185"/>
          <c:w val="0.76178215223097112"/>
          <c:h val="0.61498432487605714"/>
        </c:manualLayout>
      </c:layout>
      <c:barChart>
        <c:barDir val="col"/>
        <c:grouping val="clustered"/>
        <c:varyColors val="0"/>
        <c:ser>
          <c:idx val="0"/>
          <c:order val="0"/>
          <c:tx>
            <c:strRef>
              <c:f>PPP!$C$4</c:f>
              <c:strCache>
                <c:ptCount val="1"/>
                <c:pt idx="0">
                  <c:v>Total das Despesas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PPP!$D$3:$G$3</c:f>
              <c:numCache>
                <c:formatCode>General</c:formatCode>
                <c:ptCount val="4"/>
                <c:pt idx="0">
                  <c:v>2019</c:v>
                </c:pt>
                <c:pt idx="1">
                  <c:v>2020</c:v>
                </c:pt>
                <c:pt idx="2">
                  <c:v>2021</c:v>
                </c:pt>
                <c:pt idx="3">
                  <c:v>2022</c:v>
                </c:pt>
              </c:numCache>
            </c:numRef>
          </c:cat>
          <c:val>
            <c:numRef>
              <c:f>PPP!$D$4:$G$4</c:f>
              <c:numCache>
                <c:formatCode>_-* #,##0_-;\-* #,##0_-;_-* "-"??_-;_-@_-</c:formatCode>
                <c:ptCount val="4"/>
                <c:pt idx="0">
                  <c:v>325501.80008307466</c:v>
                </c:pt>
                <c:pt idx="1">
                  <c:v>450530.83460144704</c:v>
                </c:pt>
                <c:pt idx="2">
                  <c:v>509921.94640051021</c:v>
                </c:pt>
                <c:pt idx="3">
                  <c:v>524386.40074931271</c:v>
                </c:pt>
              </c:numCache>
            </c:numRef>
          </c:val>
          <c:extLst>
            <c:ext xmlns:c16="http://schemas.microsoft.com/office/drawing/2014/chart" uri="{C3380CC4-5D6E-409C-BE32-E72D297353CC}">
              <c16:uniqueId val="{00000000-95AA-40CC-865D-76A613AAD01E}"/>
            </c:ext>
          </c:extLst>
        </c:ser>
        <c:dLbls>
          <c:showLegendKey val="0"/>
          <c:showVal val="0"/>
          <c:showCatName val="0"/>
          <c:showSerName val="0"/>
          <c:showPercent val="0"/>
          <c:showBubbleSize val="0"/>
        </c:dLbls>
        <c:gapWidth val="219"/>
        <c:overlap val="-27"/>
        <c:axId val="300741888"/>
        <c:axId val="300742448"/>
      </c:barChart>
      <c:lineChart>
        <c:grouping val="standard"/>
        <c:varyColors val="0"/>
        <c:ser>
          <c:idx val="1"/>
          <c:order val="1"/>
          <c:tx>
            <c:strRef>
              <c:f>PPP!$C$5</c:f>
              <c:strCache>
                <c:ptCount val="1"/>
                <c:pt idx="0">
                  <c:v>Total das Despesas / RCL (%)</c:v>
                </c:pt>
              </c:strCache>
            </c:strRef>
          </c:tx>
          <c:spPr>
            <a:ln w="34925" cap="rnd">
              <a:solidFill>
                <a:srgbClr val="FF0000"/>
              </a:solidFill>
              <a:round/>
            </a:ln>
            <a:effectLst>
              <a:outerShdw blurRad="57150" dist="19050" dir="5400000" algn="ctr" rotWithShape="0">
                <a:srgbClr val="000000">
                  <a:alpha val="63000"/>
                </a:srgbClr>
              </a:outerShdw>
            </a:effectLst>
          </c:spPr>
          <c:marker>
            <c:symbol val="none"/>
          </c:marker>
          <c:dPt>
            <c:idx val="1"/>
            <c:marker>
              <c:symbol val="none"/>
            </c:marker>
            <c:bubble3D val="0"/>
            <c:extLst>
              <c:ext xmlns:c16="http://schemas.microsoft.com/office/drawing/2014/chart" uri="{C3380CC4-5D6E-409C-BE32-E72D297353CC}">
                <c16:uniqueId val="{00000001-95AA-40CC-865D-76A613AAD01E}"/>
              </c:ext>
            </c:extLst>
          </c:dPt>
          <c:dLbls>
            <c:dLbl>
              <c:idx val="0"/>
              <c:layout>
                <c:manualLayout>
                  <c:x val="-4.2222152230971151E-2"/>
                  <c:y val="-6.9195725534308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AA-40CC-865D-76A613AAD01E}"/>
                </c:ext>
              </c:extLst>
            </c:dLbl>
            <c:dLbl>
              <c:idx val="1"/>
              <c:layout>
                <c:manualLayout>
                  <c:x val="-5.5333333333333332E-2"/>
                  <c:y val="-4.68374407744486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AA-40CC-865D-76A613AAD01E}"/>
                </c:ext>
              </c:extLst>
            </c:dLbl>
            <c:dLbl>
              <c:idx val="2"/>
              <c:layout>
                <c:manualLayout>
                  <c:x val="-5.0444304461942355E-2"/>
                  <c:y val="-3.81794321164399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AA-40CC-865D-76A613AAD01E}"/>
                </c:ext>
              </c:extLst>
            </c:dLbl>
            <c:dLbl>
              <c:idx val="3"/>
              <c:layout>
                <c:manualLayout>
                  <c:x val="-5.3333333333333337E-2"/>
                  <c:y val="-4.30718887411800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AA-40CC-865D-76A613AAD01E}"/>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PPP!$D$3:$G$3</c:f>
              <c:numCache>
                <c:formatCode>General</c:formatCode>
                <c:ptCount val="4"/>
                <c:pt idx="0">
                  <c:v>2019</c:v>
                </c:pt>
                <c:pt idx="1">
                  <c:v>2020</c:v>
                </c:pt>
                <c:pt idx="2">
                  <c:v>2021</c:v>
                </c:pt>
                <c:pt idx="3">
                  <c:v>2022</c:v>
                </c:pt>
              </c:numCache>
            </c:numRef>
          </c:cat>
          <c:val>
            <c:numRef>
              <c:f>PPP!$D$5:$G$5</c:f>
              <c:numCache>
                <c:formatCode>0.00%</c:formatCode>
                <c:ptCount val="4"/>
                <c:pt idx="0">
                  <c:v>5.7025526516244242E-3</c:v>
                </c:pt>
                <c:pt idx="1">
                  <c:v>7.849070717156327E-3</c:v>
                </c:pt>
                <c:pt idx="2">
                  <c:v>8.8343629772391664E-3</c:v>
                </c:pt>
                <c:pt idx="3">
                  <c:v>9.0344302369159604E-3</c:v>
                </c:pt>
              </c:numCache>
            </c:numRef>
          </c:val>
          <c:smooth val="0"/>
          <c:extLst>
            <c:ext xmlns:c16="http://schemas.microsoft.com/office/drawing/2014/chart" uri="{C3380CC4-5D6E-409C-BE32-E72D297353CC}">
              <c16:uniqueId val="{00000005-95AA-40CC-865D-76A613AAD01E}"/>
            </c:ext>
          </c:extLst>
        </c:ser>
        <c:dLbls>
          <c:showLegendKey val="0"/>
          <c:showVal val="0"/>
          <c:showCatName val="0"/>
          <c:showSerName val="0"/>
          <c:showPercent val="0"/>
          <c:showBubbleSize val="0"/>
        </c:dLbls>
        <c:marker val="1"/>
        <c:smooth val="0"/>
        <c:axId val="300744128"/>
        <c:axId val="300743568"/>
      </c:lineChart>
      <c:catAx>
        <c:axId val="30074188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00742448"/>
        <c:crosses val="autoZero"/>
        <c:auto val="1"/>
        <c:lblAlgn val="ctr"/>
        <c:lblOffset val="100"/>
        <c:noMultiLvlLbl val="0"/>
      </c:catAx>
      <c:valAx>
        <c:axId val="300742448"/>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00741888"/>
        <c:crosses val="autoZero"/>
        <c:crossBetween val="between"/>
      </c:valAx>
      <c:valAx>
        <c:axId val="300743568"/>
        <c:scaling>
          <c:orientation val="minMax"/>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00744128"/>
        <c:crosses val="max"/>
        <c:crossBetween val="between"/>
      </c:valAx>
      <c:catAx>
        <c:axId val="300744128"/>
        <c:scaling>
          <c:orientation val="minMax"/>
        </c:scaling>
        <c:delete val="1"/>
        <c:axPos val="b"/>
        <c:numFmt formatCode="General" sourceLinked="1"/>
        <c:majorTickMark val="none"/>
        <c:minorTickMark val="none"/>
        <c:tickLblPos val="nextTo"/>
        <c:crossAx val="300743568"/>
        <c:crosses val="autoZero"/>
        <c:auto val="1"/>
        <c:lblAlgn val="ctr"/>
        <c:lblOffset val="100"/>
        <c:noMultiLvlLbl val="0"/>
      </c:catAx>
      <c:spPr>
        <a:noFill/>
        <a:ln>
          <a:noFill/>
        </a:ln>
        <a:effectLst/>
      </c:spPr>
    </c:plotArea>
    <c:legend>
      <c:legendPos val="b"/>
      <c:overlay val="0"/>
      <c:spPr>
        <a:solidFill>
          <a:sysClr val="window" lastClr="FFFFFF"/>
        </a:solid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dLbl>
              <c:idx val="0"/>
              <c:layout>
                <c:manualLayout>
                  <c:x val="0"/>
                  <c:y val="0.254253535472245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43-4347-8340-ED44B070074F}"/>
                </c:ext>
              </c:extLst>
            </c:dLbl>
            <c:dLbl>
              <c:idx val="1"/>
              <c:layout>
                <c:manualLayout>
                  <c:x val="0"/>
                  <c:y val="0.2642037842284639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43-4347-8340-ED44B070074F}"/>
                </c:ext>
              </c:extLst>
            </c:dLbl>
            <c:dLbl>
              <c:idx val="2"/>
              <c:layout>
                <c:manualLayout>
                  <c:x val="0"/>
                  <c:y val="0.2841042817409017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43-4347-8340-ED44B070074F}"/>
                </c:ext>
              </c:extLst>
            </c:dLbl>
            <c:dLbl>
              <c:idx val="3"/>
              <c:layout>
                <c:manualLayout>
                  <c:x val="-2.8011204481791689E-3"/>
                  <c:y val="0.17681043600893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43-4347-8340-ED44B070074F}"/>
                </c:ext>
              </c:extLst>
            </c:dLbl>
            <c:spPr>
              <a:no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PPP!$B$26:$E$26</c:f>
              <c:numCache>
                <c:formatCode>General</c:formatCode>
                <c:ptCount val="4"/>
                <c:pt idx="0">
                  <c:v>2019</c:v>
                </c:pt>
                <c:pt idx="1">
                  <c:v>2020</c:v>
                </c:pt>
                <c:pt idx="2">
                  <c:v>2021</c:v>
                </c:pt>
                <c:pt idx="3">
                  <c:v>2022</c:v>
                </c:pt>
              </c:numCache>
            </c:numRef>
          </c:cat>
          <c:val>
            <c:numRef>
              <c:f>PPP!$B$27:$E$27</c:f>
              <c:numCache>
                <c:formatCode>_-* #,##0_-;\-* #,##0_-;_-* "-"??_-;_-@_-</c:formatCode>
                <c:ptCount val="4"/>
                <c:pt idx="0">
                  <c:v>57080.016611569998</c:v>
                </c:pt>
                <c:pt idx="1">
                  <c:v>57399.25792956441</c:v>
                </c:pt>
                <c:pt idx="2">
                  <c:v>57720.284723898258</c:v>
                </c:pt>
                <c:pt idx="3">
                  <c:v>58043.106980515025</c:v>
                </c:pt>
              </c:numCache>
            </c:numRef>
          </c:val>
          <c:extLst>
            <c:ext xmlns:c16="http://schemas.microsoft.com/office/drawing/2014/chart" uri="{C3380CC4-5D6E-409C-BE32-E72D297353CC}">
              <c16:uniqueId val="{00000004-2C43-4347-8340-ED44B070074F}"/>
            </c:ext>
          </c:extLst>
        </c:ser>
        <c:dLbls>
          <c:dLblPos val="inEnd"/>
          <c:showLegendKey val="0"/>
          <c:showVal val="1"/>
          <c:showCatName val="0"/>
          <c:showSerName val="0"/>
          <c:showPercent val="0"/>
          <c:showBubbleSize val="0"/>
        </c:dLbls>
        <c:gapWidth val="65"/>
        <c:axId val="245785888"/>
        <c:axId val="245786448"/>
      </c:barChart>
      <c:catAx>
        <c:axId val="2457858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pt-BR"/>
          </a:p>
        </c:txPr>
        <c:crossAx val="245786448"/>
        <c:crosses val="autoZero"/>
        <c:auto val="1"/>
        <c:lblAlgn val="ctr"/>
        <c:lblOffset val="100"/>
        <c:noMultiLvlLbl val="0"/>
      </c:catAx>
      <c:valAx>
        <c:axId val="2457864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 #,##0_-;_-* &quot;-&quot;??_-;_-@_-" sourceLinked="1"/>
        <c:majorTickMark val="none"/>
        <c:minorTickMark val="none"/>
        <c:tickLblPos val="nextTo"/>
        <c:crossAx val="24578588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pt-BR" sz="1200" b="1" i="0" baseline="0">
                <a:solidFill>
                  <a:sysClr val="windowText" lastClr="000000"/>
                </a:solidFill>
                <a:effectLst/>
                <a:latin typeface="Times New Roman" panose="02020603050405020304" pitchFamily="18" charset="0"/>
                <a:cs typeface="Times New Roman" panose="02020603050405020304" pitchFamily="18" charset="0"/>
              </a:rPr>
              <a:t>Probabilidade de Perda</a:t>
            </a:r>
            <a:endParaRPr lang="pt-BR" sz="1200">
              <a:solidFill>
                <a:sysClr val="windowText" lastClr="000000"/>
              </a:solidFill>
              <a:effectLst/>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layout>
                <c:manualLayout>
                  <c:x val="0"/>
                  <c:y val="0.184995378426122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99-4648-A512-5BDB51DA34C9}"/>
                </c:ext>
              </c:extLst>
            </c:dLbl>
            <c:dLbl>
              <c:idx val="1"/>
              <c:layout>
                <c:manualLayout>
                  <c:x val="-2.7526880974633656E-3"/>
                  <c:y val="0.3489685547583671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99-4648-A512-5BDB51DA34C9}"/>
                </c:ext>
              </c:extLst>
            </c:dLbl>
            <c:spPr>
              <a:noFill/>
              <a:ln>
                <a:noFill/>
              </a:ln>
              <a:effectLst/>
            </c:spPr>
            <c:txPr>
              <a:bodyPr rot="-5400000" spcFirstLastPara="1" vertOverflow="ellipsis"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Probabilidade!$G$4:$H$4</c:f>
              <c:strCache>
                <c:ptCount val="2"/>
                <c:pt idx="0">
                  <c:v>Possível</c:v>
                </c:pt>
                <c:pt idx="1">
                  <c:v>Provável</c:v>
                </c:pt>
              </c:strCache>
            </c:strRef>
          </c:cat>
          <c:val>
            <c:numRef>
              <c:f>Probabilidade!$G$5:$H$5</c:f>
              <c:numCache>
                <c:formatCode>_-* #,##0_-;\-* #,##0_-;_-* "-"??_-;_-@_-</c:formatCode>
                <c:ptCount val="2"/>
                <c:pt idx="0">
                  <c:v>4252566317.3200006</c:v>
                </c:pt>
                <c:pt idx="1">
                  <c:v>12217742304.27</c:v>
                </c:pt>
              </c:numCache>
            </c:numRef>
          </c:val>
          <c:extLst>
            <c:ext xmlns:c16="http://schemas.microsoft.com/office/drawing/2014/chart" uri="{C3380CC4-5D6E-409C-BE32-E72D297353CC}">
              <c16:uniqueId val="{00000002-8099-4648-A512-5BDB51DA34C9}"/>
            </c:ext>
          </c:extLst>
        </c:ser>
        <c:dLbls>
          <c:showLegendKey val="0"/>
          <c:showVal val="0"/>
          <c:showCatName val="0"/>
          <c:showSerName val="0"/>
          <c:showPercent val="0"/>
          <c:showBubbleSize val="0"/>
        </c:dLbls>
        <c:gapWidth val="219"/>
        <c:overlap val="-27"/>
        <c:axId val="61498872"/>
        <c:axId val="61499264"/>
      </c:barChart>
      <c:lineChart>
        <c:grouping val="standard"/>
        <c:varyColors val="0"/>
        <c:ser>
          <c:idx val="1"/>
          <c:order val="1"/>
          <c:spPr>
            <a:ln w="28575" cap="rnd">
              <a:noFill/>
              <a:round/>
            </a:ln>
            <a:effectLst/>
          </c:spPr>
          <c:marker>
            <c:symbol val="none"/>
          </c:marker>
          <c:cat>
            <c:strRef>
              <c:f>Probabilidade!$G$4:$H$4</c:f>
              <c:strCache>
                <c:ptCount val="2"/>
                <c:pt idx="0">
                  <c:v>Possível</c:v>
                </c:pt>
                <c:pt idx="1">
                  <c:v>Provável</c:v>
                </c:pt>
              </c:strCache>
            </c:strRef>
          </c:cat>
          <c:val>
            <c:numRef>
              <c:f>Probabilidade!$G$6:$H$6</c:f>
              <c:numCache>
                <c:formatCode>_-* #,##0.0000_-;\-* #,##0.0000_-;_-* "-"??_-;_-@_-</c:formatCode>
                <c:ptCount val="2"/>
                <c:pt idx="0">
                  <c:v>0.25819999999999999</c:v>
                </c:pt>
                <c:pt idx="1">
                  <c:v>0.74180000000000001</c:v>
                </c:pt>
              </c:numCache>
            </c:numRef>
          </c:val>
          <c:smooth val="0"/>
          <c:extLst>
            <c:ext xmlns:c16="http://schemas.microsoft.com/office/drawing/2014/chart" uri="{C3380CC4-5D6E-409C-BE32-E72D297353CC}">
              <c16:uniqueId val="{00000003-8099-4648-A512-5BDB51DA34C9}"/>
            </c:ext>
          </c:extLst>
        </c:ser>
        <c:dLbls>
          <c:showLegendKey val="0"/>
          <c:showVal val="0"/>
          <c:showCatName val="0"/>
          <c:showSerName val="0"/>
          <c:showPercent val="0"/>
          <c:showBubbleSize val="0"/>
        </c:dLbls>
        <c:marker val="1"/>
        <c:smooth val="0"/>
        <c:axId val="61500048"/>
        <c:axId val="61499656"/>
      </c:lineChart>
      <c:catAx>
        <c:axId val="61498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crossAx val="61499264"/>
        <c:crosses val="autoZero"/>
        <c:auto val="1"/>
        <c:lblAlgn val="ctr"/>
        <c:lblOffset val="100"/>
        <c:noMultiLvlLbl val="0"/>
      </c:catAx>
      <c:valAx>
        <c:axId val="61499264"/>
        <c:scaling>
          <c:orientation val="minMax"/>
        </c:scaling>
        <c:delete val="0"/>
        <c:axPos val="l"/>
        <c:majorGridlines>
          <c:spPr>
            <a:ln w="6350" cap="flat" cmpd="sng" algn="ctr">
              <a:solidFill>
                <a:schemeClr val="dk1"/>
              </a:solidFill>
              <a:prstDash val="solid"/>
              <a:miter lim="800000"/>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61498872"/>
        <c:crosses val="autoZero"/>
        <c:crossBetween val="between"/>
        <c:dispUnits>
          <c:builtInUnit val="millions"/>
          <c:dispUnitsLbl>
            <c:layout>
              <c:manualLayout>
                <c:xMode val="edge"/>
                <c:yMode val="edge"/>
                <c:x val="2.5000043349418858E-2"/>
                <c:y val="0.41240627739507441"/>
              </c:manualLayout>
            </c:layout>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dispUnitsLbl>
        </c:dispUnits>
      </c:valAx>
      <c:valAx>
        <c:axId val="6149965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61500048"/>
        <c:crosses val="max"/>
        <c:crossBetween val="between"/>
      </c:valAx>
      <c:catAx>
        <c:axId val="61500048"/>
        <c:scaling>
          <c:orientation val="minMax"/>
        </c:scaling>
        <c:delete val="1"/>
        <c:axPos val="b"/>
        <c:numFmt formatCode="General" sourceLinked="1"/>
        <c:majorTickMark val="out"/>
        <c:minorTickMark val="none"/>
        <c:tickLblPos val="nextTo"/>
        <c:crossAx val="61499656"/>
        <c:crosses val="autoZero"/>
        <c:auto val="1"/>
        <c:lblAlgn val="ctr"/>
        <c:lblOffset val="100"/>
        <c:noMultiLvlLbl val="0"/>
      </c:catAx>
      <c:spPr>
        <a:noFill/>
        <a:ln>
          <a:noFill/>
        </a:ln>
        <a:effectLst/>
      </c:spPr>
    </c:plotArea>
    <c:plotVisOnly val="1"/>
    <c:dispBlanksAs val="gap"/>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200">
                <a:effectLst>
                  <a:outerShdw blurRad="50800" dist="38100" dir="5400000" algn="t" rotWithShape="0">
                    <a:prstClr val="black">
                      <a:alpha val="40000"/>
                    </a:prstClr>
                  </a:outerShdw>
                </a:effectLst>
                <a:latin typeface="Times New Roman" panose="02020603050405020304" pitchFamily="18" charset="0"/>
                <a:cs typeface="Times New Roman" panose="02020603050405020304" pitchFamily="18" charset="0"/>
              </a:defRPr>
            </a:pPr>
            <a:r>
              <a:rPr lang="pt-BR" sz="1200">
                <a:effectLst>
                  <a:outerShdw blurRad="50800" dist="38100" dir="5400000" algn="t" rotWithShape="0">
                    <a:prstClr val="black">
                      <a:alpha val="40000"/>
                    </a:prstClr>
                  </a:outerShdw>
                </a:effectLst>
                <a:latin typeface="Times New Roman" panose="02020603050405020304" pitchFamily="18" charset="0"/>
                <a:cs typeface="Times New Roman" panose="02020603050405020304" pitchFamily="18" charset="0"/>
              </a:rPr>
              <a:t>Comparativo Passivo Contingente</a:t>
            </a:r>
          </a:p>
          <a:p>
            <a:pPr>
              <a:defRPr sz="1200">
                <a:effectLst>
                  <a:outerShdw blurRad="50800" dist="38100" dir="5400000" algn="t" rotWithShape="0">
                    <a:prstClr val="black">
                      <a:alpha val="40000"/>
                    </a:prstClr>
                  </a:outerShdw>
                </a:effectLst>
                <a:latin typeface="Times New Roman" panose="02020603050405020304" pitchFamily="18" charset="0"/>
                <a:cs typeface="Times New Roman" panose="02020603050405020304" pitchFamily="18" charset="0"/>
              </a:defRPr>
            </a:pPr>
            <a:r>
              <a:rPr lang="pt-BR" sz="1200">
                <a:effectLst>
                  <a:outerShdw blurRad="50800" dist="38100" dir="5400000" algn="t" rotWithShape="0">
                    <a:prstClr val="black">
                      <a:alpha val="40000"/>
                    </a:prstClr>
                  </a:outerShdw>
                </a:effectLst>
                <a:latin typeface="Times New Roman" panose="02020603050405020304" pitchFamily="18" charset="0"/>
                <a:cs typeface="Times New Roman" panose="02020603050405020304" pitchFamily="18" charset="0"/>
              </a:rPr>
              <a:t>2018 - 2020</a:t>
            </a:r>
          </a:p>
        </c:rich>
      </c:tx>
      <c:overlay val="0"/>
    </c:title>
    <c:autoTitleDeleted val="0"/>
    <c:plotArea>
      <c:layout>
        <c:manualLayout>
          <c:layoutTarget val="inner"/>
          <c:xMode val="edge"/>
          <c:yMode val="edge"/>
          <c:x val="0.26659350575632762"/>
          <c:y val="0.28047075486758039"/>
          <c:w val="0.71122534821779437"/>
          <c:h val="0.4256349981019617"/>
        </c:manualLayout>
      </c:layout>
      <c:lineChart>
        <c:grouping val="standard"/>
        <c:varyColors val="0"/>
        <c:ser>
          <c:idx val="0"/>
          <c:order val="0"/>
          <c:tx>
            <c:strRef>
              <c:f>'Comparativo 18-20'!$A$5</c:f>
              <c:strCache>
                <c:ptCount val="1"/>
                <c:pt idx="0">
                  <c:v>Causas Prováveis</c:v>
                </c:pt>
              </c:strCache>
            </c:strRef>
          </c:tx>
          <c:cat>
            <c:numRef>
              <c:f>'Comparativo 18-20'!$B$4:$D$4</c:f>
              <c:numCache>
                <c:formatCode>General</c:formatCode>
                <c:ptCount val="3"/>
                <c:pt idx="0">
                  <c:v>2018</c:v>
                </c:pt>
                <c:pt idx="1">
                  <c:v>2019</c:v>
                </c:pt>
                <c:pt idx="2">
                  <c:v>2020</c:v>
                </c:pt>
              </c:numCache>
            </c:numRef>
          </c:cat>
          <c:val>
            <c:numRef>
              <c:f>'Comparativo 18-20'!$B$5:$D$5</c:f>
              <c:numCache>
                <c:formatCode>_(* #,##0.00_);_(* \(#,##0.00\);_(* "-"??_);_(@_)</c:formatCode>
                <c:ptCount val="3"/>
                <c:pt idx="0">
                  <c:v>6120094878.9499998</c:v>
                </c:pt>
                <c:pt idx="1">
                  <c:v>1770522622.3600004</c:v>
                </c:pt>
                <c:pt idx="2">
                  <c:v>12217742304.27</c:v>
                </c:pt>
              </c:numCache>
            </c:numRef>
          </c:val>
          <c:smooth val="0"/>
          <c:extLst>
            <c:ext xmlns:c16="http://schemas.microsoft.com/office/drawing/2014/chart" uri="{C3380CC4-5D6E-409C-BE32-E72D297353CC}">
              <c16:uniqueId val="{00000000-8513-4935-B3E3-690FFC7ECD3B}"/>
            </c:ext>
          </c:extLst>
        </c:ser>
        <c:ser>
          <c:idx val="1"/>
          <c:order val="1"/>
          <c:tx>
            <c:strRef>
              <c:f>'Comparativo 18-20'!$A$6</c:f>
              <c:strCache>
                <c:ptCount val="1"/>
                <c:pt idx="0">
                  <c:v>Causas Possíveis</c:v>
                </c:pt>
              </c:strCache>
            </c:strRef>
          </c:tx>
          <c:cat>
            <c:numRef>
              <c:f>'Comparativo 18-20'!$B$4:$D$4</c:f>
              <c:numCache>
                <c:formatCode>General</c:formatCode>
                <c:ptCount val="3"/>
                <c:pt idx="0">
                  <c:v>2018</c:v>
                </c:pt>
                <c:pt idx="1">
                  <c:v>2019</c:v>
                </c:pt>
                <c:pt idx="2">
                  <c:v>2020</c:v>
                </c:pt>
              </c:numCache>
            </c:numRef>
          </c:cat>
          <c:val>
            <c:numRef>
              <c:f>'Comparativo 18-20'!$B$6:$D$6</c:f>
              <c:numCache>
                <c:formatCode>_(* #,##0.00_);_(* \(#,##0.00\);_(* "-"??_);_(@_)</c:formatCode>
                <c:ptCount val="3"/>
                <c:pt idx="0">
                  <c:v>3551996238.7199998</c:v>
                </c:pt>
                <c:pt idx="1">
                  <c:v>10792220978.73</c:v>
                </c:pt>
                <c:pt idx="2">
                  <c:v>4252566317.3200006</c:v>
                </c:pt>
              </c:numCache>
            </c:numRef>
          </c:val>
          <c:smooth val="0"/>
          <c:extLst>
            <c:ext xmlns:c16="http://schemas.microsoft.com/office/drawing/2014/chart" uri="{C3380CC4-5D6E-409C-BE32-E72D297353CC}">
              <c16:uniqueId val="{00000001-8513-4935-B3E3-690FFC7ECD3B}"/>
            </c:ext>
          </c:extLst>
        </c:ser>
        <c:ser>
          <c:idx val="2"/>
          <c:order val="2"/>
          <c:tx>
            <c:strRef>
              <c:f>'Comparativo 18-20'!$A$7</c:f>
              <c:strCache>
                <c:ptCount val="1"/>
                <c:pt idx="0">
                  <c:v>Total</c:v>
                </c:pt>
              </c:strCache>
            </c:strRef>
          </c:tx>
          <c:spPr>
            <a:ln>
              <a:solidFill>
                <a:schemeClr val="accent6">
                  <a:lumMod val="75000"/>
                </a:schemeClr>
              </a:solidFill>
            </a:ln>
          </c:spPr>
          <c:marker>
            <c:spPr>
              <a:ln>
                <a:solidFill>
                  <a:schemeClr val="accent6">
                    <a:lumMod val="75000"/>
                  </a:schemeClr>
                </a:solidFill>
              </a:ln>
            </c:spPr>
          </c:marker>
          <c:cat>
            <c:numRef>
              <c:f>'Comparativo 18-20'!$B$4:$D$4</c:f>
              <c:numCache>
                <c:formatCode>General</c:formatCode>
                <c:ptCount val="3"/>
                <c:pt idx="0">
                  <c:v>2018</c:v>
                </c:pt>
                <c:pt idx="1">
                  <c:v>2019</c:v>
                </c:pt>
                <c:pt idx="2">
                  <c:v>2020</c:v>
                </c:pt>
              </c:numCache>
            </c:numRef>
          </c:cat>
          <c:val>
            <c:numRef>
              <c:f>'Comparativo 18-20'!$B$7:$D$7</c:f>
              <c:numCache>
                <c:formatCode>_(* #,##0.00_);_(* \(#,##0.00\);_(* "-"??_);_(@_)</c:formatCode>
                <c:ptCount val="3"/>
                <c:pt idx="0">
                  <c:v>9672091117.6700001</c:v>
                </c:pt>
                <c:pt idx="1">
                  <c:v>12562743601.09</c:v>
                </c:pt>
                <c:pt idx="2">
                  <c:v>16470308621.59</c:v>
                </c:pt>
              </c:numCache>
            </c:numRef>
          </c:val>
          <c:smooth val="0"/>
          <c:extLst>
            <c:ext xmlns:c16="http://schemas.microsoft.com/office/drawing/2014/chart" uri="{C3380CC4-5D6E-409C-BE32-E72D297353CC}">
              <c16:uniqueId val="{00000002-8513-4935-B3E3-690FFC7ECD3B}"/>
            </c:ext>
          </c:extLst>
        </c:ser>
        <c:dLbls>
          <c:showLegendKey val="0"/>
          <c:showVal val="0"/>
          <c:showCatName val="0"/>
          <c:showSerName val="0"/>
          <c:showPercent val="0"/>
          <c:showBubbleSize val="0"/>
        </c:dLbls>
        <c:marker val="1"/>
        <c:smooth val="0"/>
        <c:axId val="495390456"/>
        <c:axId val="495390848"/>
      </c:lineChart>
      <c:catAx>
        <c:axId val="495390456"/>
        <c:scaling>
          <c:orientation val="minMax"/>
        </c:scaling>
        <c:delete val="0"/>
        <c:axPos val="b"/>
        <c:numFmt formatCode="General" sourceLinked="1"/>
        <c:majorTickMark val="none"/>
        <c:minorTickMark val="none"/>
        <c:tickLblPos val="nextTo"/>
        <c:crossAx val="495390848"/>
        <c:crosses val="autoZero"/>
        <c:auto val="1"/>
        <c:lblAlgn val="ctr"/>
        <c:lblOffset val="100"/>
        <c:noMultiLvlLbl val="0"/>
      </c:catAx>
      <c:valAx>
        <c:axId val="495390848"/>
        <c:scaling>
          <c:orientation val="minMax"/>
        </c:scaling>
        <c:delete val="0"/>
        <c:axPos val="l"/>
        <c:majorGridlines/>
        <c:numFmt formatCode="_(* #,##0.00_);_(* \(#,##0.00\);_(* &quot;-&quot;??_);_(@_)" sourceLinked="1"/>
        <c:majorTickMark val="none"/>
        <c:minorTickMark val="none"/>
        <c:tickLblPos val="nextTo"/>
        <c:crossAx val="495390456"/>
        <c:crosses val="autoZero"/>
        <c:crossBetween val="between"/>
        <c:dispUnits>
          <c:builtInUnit val="billions"/>
          <c:dispUnitsLbl>
            <c:layout>
              <c:manualLayout>
                <c:xMode val="edge"/>
                <c:yMode val="edge"/>
                <c:x val="0.14889564867238175"/>
                <c:y val="0.41183362220522052"/>
              </c:manualLayout>
            </c:layout>
            <c:txPr>
              <a:bodyPr/>
              <a:lstStyle/>
              <a:p>
                <a:pPr>
                  <a:defRPr>
                    <a:latin typeface="Times New Roman" panose="02020603050405020304" pitchFamily="18" charset="0"/>
                    <a:cs typeface="Times New Roman" panose="02020603050405020304" pitchFamily="18" charset="0"/>
                  </a:defRPr>
                </a:pPr>
                <a:endParaRPr lang="pt-BR"/>
              </a:p>
            </c:txPr>
          </c:dispUnitsLbl>
        </c:dispUnits>
      </c:valAx>
      <c:dTable>
        <c:showHorzBorder val="1"/>
        <c:showVertBorder val="1"/>
        <c:showOutline val="1"/>
        <c:showKeys val="1"/>
        <c:txPr>
          <a:bodyPr/>
          <a:lstStyle/>
          <a:p>
            <a:pPr rtl="0">
              <a:defRPr b="1">
                <a:latin typeface="Times New Roman" panose="02020603050405020304" pitchFamily="18" charset="0"/>
                <a:cs typeface="Times New Roman" panose="02020603050405020304" pitchFamily="18" charset="0"/>
              </a:defRPr>
            </a:pPr>
            <a:endParaRPr lang="pt-BR"/>
          </a:p>
        </c:txPr>
      </c:dTable>
    </c:plotArea>
    <c:plotVisOnly val="1"/>
    <c:dispBlanksAs val="gap"/>
    <c:showDLblsOverMax val="0"/>
  </c:chart>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28575" cap="flat" cmpd="sng" algn="ctr">
      <a:solidFill>
        <a:schemeClr val="accent6">
          <a:lumMod val="75000"/>
        </a:schemeClr>
      </a:solidFill>
      <a:prstDash val="solid"/>
      <a:miter lim="800000"/>
    </a:ln>
    <a:effectLst/>
  </c:spPr>
  <c:txPr>
    <a:bodyPr/>
    <a:lstStyle/>
    <a:p>
      <a:pPr>
        <a:defRPr>
          <a:solidFill>
            <a:schemeClr val="dk1"/>
          </a:solidFill>
          <a:latin typeface="+mn-lt"/>
          <a:ea typeface="+mn-ea"/>
          <a:cs typeface="+mn-cs"/>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pt-BR" sz="1200" b="1" i="0" baseline="0">
                <a:solidFill>
                  <a:sysClr val="windowText" lastClr="000000"/>
                </a:solidFill>
                <a:effectLst/>
                <a:latin typeface="Times New Roman" panose="02020603050405020304" pitchFamily="18" charset="0"/>
                <a:cs typeface="Times New Roman" panose="02020603050405020304" pitchFamily="18" charset="0"/>
              </a:rPr>
              <a:t>Formas de pagamento</a:t>
            </a:r>
            <a:endParaRPr lang="pt-BR" sz="1200">
              <a:solidFill>
                <a:sysClr val="windowText" lastClr="000000"/>
              </a:solidFill>
              <a:effectLst/>
              <a:latin typeface="Times New Roman" panose="02020603050405020304" pitchFamily="18" charset="0"/>
              <a:cs typeface="Times New Roman" panose="02020603050405020304" pitchFamily="18" charset="0"/>
            </a:endParaRPr>
          </a:p>
          <a:p>
            <a:pPr marL="0" marR="0" indent="0" algn="ctr" defTabSz="914400" rtl="0" eaLnBrk="1" fontAlgn="auto" latinLnBrk="0" hangingPunct="1">
              <a:lnSpc>
                <a:spcPct val="100000"/>
              </a:lnSpc>
              <a:spcBef>
                <a:spcPts val="0"/>
              </a:spcBef>
              <a:spcAft>
                <a:spcPts val="0"/>
              </a:spcAft>
              <a:buClrTx/>
              <a:buSzTx/>
              <a:buFontTx/>
              <a:buNone/>
              <a:tabLst/>
              <a:defRPr sz="1200">
                <a:solidFill>
                  <a:sysClr val="windowText" lastClr="000000"/>
                </a:solidFill>
                <a:latin typeface="Times New Roman" panose="02020603050405020304" pitchFamily="18" charset="0"/>
                <a:cs typeface="Times New Roman" panose="02020603050405020304" pitchFamily="18" charset="0"/>
              </a:defRPr>
            </a:pPr>
            <a:endParaRPr lang="pt-BR" sz="1200">
              <a:solidFill>
                <a:sysClr val="windowText" lastClr="000000"/>
              </a:solidFill>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1-6953-4B49-BF65-648CE9B576CE}"/>
              </c:ext>
            </c:extLst>
          </c:dPt>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3-6953-4B49-BF65-648CE9B576C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'Tipos Pagamento'!$L$3:$O$4</c:f>
              <c:multiLvlStrCache>
                <c:ptCount val="4"/>
                <c:lvl>
                  <c:pt idx="0">
                    <c:v>Imediato</c:v>
                  </c:pt>
                  <c:pt idx="1">
                    <c:v>Precatório/RPV</c:v>
                  </c:pt>
                  <c:pt idx="2">
                    <c:v>Imediato</c:v>
                  </c:pt>
                  <c:pt idx="3">
                    <c:v>Precatório/RPV</c:v>
                  </c:pt>
                </c:lvl>
                <c:lvl>
                  <c:pt idx="0">
                    <c:v>Possível</c:v>
                  </c:pt>
                  <c:pt idx="2">
                    <c:v>Provável</c:v>
                  </c:pt>
                </c:lvl>
              </c:multiLvlStrCache>
            </c:multiLvlStrRef>
          </c:cat>
          <c:val>
            <c:numRef>
              <c:f>'Tipos Pagamento'!$L$5:$O$5</c:f>
              <c:numCache>
                <c:formatCode>_(* #,##0.00_);_(* \(#,##0.00\);_(* "-"??_);_(@_)</c:formatCode>
                <c:ptCount val="4"/>
                <c:pt idx="0">
                  <c:v>3922092558.8700004</c:v>
                </c:pt>
                <c:pt idx="1">
                  <c:v>330473758.44999993</c:v>
                </c:pt>
                <c:pt idx="2">
                  <c:v>6948141034.3099995</c:v>
                </c:pt>
                <c:pt idx="3">
                  <c:v>5269601269.96</c:v>
                </c:pt>
              </c:numCache>
            </c:numRef>
          </c:val>
          <c:extLst>
            <c:ext xmlns:c16="http://schemas.microsoft.com/office/drawing/2014/chart" uri="{C3380CC4-5D6E-409C-BE32-E72D297353CC}">
              <c16:uniqueId val="{00000004-6953-4B49-BF65-648CE9B576CE}"/>
            </c:ext>
          </c:extLst>
        </c:ser>
        <c:dLbls>
          <c:showLegendKey val="0"/>
          <c:showVal val="0"/>
          <c:showCatName val="0"/>
          <c:showSerName val="0"/>
          <c:showPercent val="0"/>
          <c:showBubbleSize val="0"/>
        </c:dLbls>
        <c:gapWidth val="219"/>
        <c:overlap val="-27"/>
        <c:axId val="495392024"/>
        <c:axId val="495392416"/>
      </c:barChart>
      <c:catAx>
        <c:axId val="495392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crossAx val="495392416"/>
        <c:crosses val="autoZero"/>
        <c:auto val="1"/>
        <c:lblAlgn val="ctr"/>
        <c:lblOffset val="100"/>
        <c:noMultiLvlLbl val="0"/>
      </c:catAx>
      <c:valAx>
        <c:axId val="495392416"/>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pt-BR"/>
          </a:p>
        </c:txPr>
        <c:crossAx val="495392024"/>
        <c:crosses val="autoZero"/>
        <c:crossBetween val="between"/>
        <c:dispUnits>
          <c:builtInUnit val="millions"/>
          <c:dispUnitsLbl>
            <c:layout>
              <c:manualLayout>
                <c:xMode val="edge"/>
                <c:yMode val="edge"/>
                <c:x val="2.7777809656388115E-2"/>
                <c:y val="0.40907444840021734"/>
              </c:manualLayout>
            </c:layout>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dispUnitsLbl>
        </c:dispUnits>
      </c:valAx>
      <c:spPr>
        <a:noFill/>
        <a:ln>
          <a:noFill/>
        </a:ln>
        <a:effectLst/>
      </c:spPr>
    </c:plotArea>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Times New Roman" panose="02020603050405020304" pitchFamily="18" charset="0"/>
                <a:ea typeface="+mn-ea"/>
                <a:cs typeface="Times New Roman" panose="02020603050405020304" pitchFamily="18" charset="0"/>
              </a:defRPr>
            </a:pPr>
            <a:r>
              <a:rPr lang="en-US" sz="1200" b="1" i="0" cap="none" spc="0" baseline="0">
                <a:ln w="0"/>
                <a:solidFill>
                  <a:schemeClr val="tx1"/>
                </a:solidFill>
                <a:effectLst>
                  <a:outerShdw blurRad="38100" dist="19050" dir="2700000" algn="tl" rotWithShape="0">
                    <a:schemeClr val="dk1">
                      <a:alpha val="40000"/>
                    </a:schemeClr>
                  </a:outerShdw>
                </a:effectLst>
                <a:latin typeface="Times New Roman" panose="02020603050405020304" pitchFamily="18" charset="0"/>
                <a:cs typeface="Times New Roman" panose="02020603050405020304" pitchFamily="18" charset="0"/>
              </a:rPr>
              <a:t>Principais Demandas Judiciais</a:t>
            </a:r>
            <a:endParaRPr lang="pt-BR" sz="1200" b="1" cap="none" spc="0">
              <a:ln w="0"/>
              <a:solidFill>
                <a:schemeClr val="tx1"/>
              </a:solidFill>
              <a:effectLst>
                <a:outerShdw blurRad="38100" dist="19050" dir="2700000" algn="tl" rotWithShape="0">
                  <a:schemeClr val="dk1">
                    <a:alpha val="40000"/>
                  </a:schemeClr>
                </a:outerShdw>
              </a:effectLst>
              <a:latin typeface="Times New Roman" panose="02020603050405020304" pitchFamily="18" charset="0"/>
              <a:cs typeface="Times New Roman" panose="02020603050405020304" pitchFamily="18" charset="0"/>
            </a:endParaRP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Times New Roman" panose="02020603050405020304" pitchFamily="18" charset="0"/>
              <a:ea typeface="+mn-ea"/>
              <a:cs typeface="Times New Roman" panose="02020603050405020304" pitchFamily="18" charset="0"/>
            </a:defRPr>
          </a:pPr>
          <a:endParaRPr lang="pt-B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796-48F1-89D8-7AF3EEF45ACF}"/>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796-48F1-89D8-7AF3EEF45ACF}"/>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6796-48F1-89D8-7AF3EEF45ACF}"/>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6796-48F1-89D8-7AF3EEF45ACF}"/>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6796-48F1-89D8-7AF3EEF45ACF}"/>
              </c:ext>
            </c:extLst>
          </c:dPt>
          <c:dLbls>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t-B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'Principais ações'!$F$4:$F$8</c:f>
              <c:strCache>
                <c:ptCount val="5"/>
                <c:pt idx="0">
                  <c:v>Ações diversas - depósitos judiciais</c:v>
                </c:pt>
                <c:pt idx="1">
                  <c:v>Ações de direitos de servidor público</c:v>
                </c:pt>
                <c:pt idx="2">
                  <c:v>Ações diversas - tutela de saúde pública</c:v>
                </c:pt>
                <c:pt idx="3">
                  <c:v>Ações de indenização</c:v>
                </c:pt>
                <c:pt idx="4">
                  <c:v>Outros</c:v>
                </c:pt>
              </c:strCache>
            </c:strRef>
          </c:cat>
          <c:val>
            <c:numRef>
              <c:f>'Principais ações'!$G$4:$G$8</c:f>
              <c:numCache>
                <c:formatCode>_(* #,##0.00_);_(* \(#,##0.00\);_(* "-"??_);_(@_)</c:formatCode>
                <c:ptCount val="5"/>
                <c:pt idx="0">
                  <c:v>6180000000</c:v>
                </c:pt>
                <c:pt idx="1">
                  <c:v>3730133013.8499999</c:v>
                </c:pt>
                <c:pt idx="2">
                  <c:v>3081164289.4200001</c:v>
                </c:pt>
                <c:pt idx="3">
                  <c:v>1058129702.4699999</c:v>
                </c:pt>
                <c:pt idx="4">
                  <c:v>2420881615.8499994</c:v>
                </c:pt>
              </c:numCache>
            </c:numRef>
          </c:val>
          <c:extLst>
            <c:ext xmlns:c16="http://schemas.microsoft.com/office/drawing/2014/chart" uri="{C3380CC4-5D6E-409C-BE32-E72D297353CC}">
              <c16:uniqueId val="{0000000A-6796-48F1-89D8-7AF3EEF45ACF}"/>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Times New Roman" panose="02020603050405020304" pitchFamily="18" charset="0"/>
              <a:ea typeface="+mn-ea"/>
              <a:cs typeface="Times New Roman" panose="02020603050405020304" pitchFamily="18" charset="0"/>
            </a:defRPr>
          </a:pPr>
          <a:endParaRPr lang="pt-B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47625</xdr:colOff>
      <xdr:row>6</xdr:row>
      <xdr:rowOff>180975</xdr:rowOff>
    </xdr:from>
    <xdr:to>
      <xdr:col>7</xdr:col>
      <xdr:colOff>600075</xdr:colOff>
      <xdr:row>20</xdr:row>
      <xdr:rowOff>161925</xdr:rowOff>
    </xdr:to>
    <xdr:graphicFrame macro="">
      <xdr:nvGraphicFramePr>
        <xdr:cNvPr id="2" name="Gráfico 1">
          <a:extLst>
            <a:ext uri="{FF2B5EF4-FFF2-40B4-BE49-F238E27FC236}">
              <a16:creationId xmlns:a16="http://schemas.microsoft.com/office/drawing/2014/main" id="{BD315988-F928-4267-96E5-7ADC9294F7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xdr:colOff>
      <xdr:row>25</xdr:row>
      <xdr:rowOff>28574</xdr:rowOff>
    </xdr:from>
    <xdr:to>
      <xdr:col>9</xdr:col>
      <xdr:colOff>2628899</xdr:colOff>
      <xdr:row>37</xdr:row>
      <xdr:rowOff>9524</xdr:rowOff>
    </xdr:to>
    <xdr:graphicFrame macro="">
      <xdr:nvGraphicFramePr>
        <xdr:cNvPr id="3" name="Gráfico 2">
          <a:extLst>
            <a:ext uri="{FF2B5EF4-FFF2-40B4-BE49-F238E27FC236}">
              <a16:creationId xmlns:a16="http://schemas.microsoft.com/office/drawing/2014/main" id="{D2A1758A-D60E-4AA8-8D8C-9B298341B7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1113234</xdr:colOff>
      <xdr:row>8</xdr:row>
      <xdr:rowOff>98821</xdr:rowOff>
    </xdr:from>
    <xdr:to>
      <xdr:col>9</xdr:col>
      <xdr:colOff>583406</xdr:colOff>
      <xdr:row>25</xdr:row>
      <xdr:rowOff>71437</xdr:rowOff>
    </xdr:to>
    <xdr:graphicFrame macro="">
      <xdr:nvGraphicFramePr>
        <xdr:cNvPr id="8" name="Gráfico 7">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0.29032</cdr:x>
      <cdr:y>0.58218</cdr:y>
    </cdr:from>
    <cdr:to>
      <cdr:x>0.44774</cdr:x>
      <cdr:y>0.68073</cdr:y>
    </cdr:to>
    <cdr:sp macro="" textlink="">
      <cdr:nvSpPr>
        <cdr:cNvPr id="2" name="CaixaDeTexto 1"/>
        <cdr:cNvSpPr txBox="1"/>
      </cdr:nvSpPr>
      <cdr:spPr>
        <a:xfrm xmlns:a="http://schemas.openxmlformats.org/drawingml/2006/main">
          <a:off x="1339453" y="1758553"/>
          <a:ext cx="726281" cy="2976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pt-BR" sz="1200" b="1">
              <a:solidFill>
                <a:srgbClr val="C00000"/>
              </a:solidFill>
            </a:rPr>
            <a:t>25,82%</a:t>
          </a:r>
        </a:p>
      </cdr:txBody>
    </cdr:sp>
  </cdr:relSizeAnchor>
  <cdr:relSizeAnchor xmlns:cdr="http://schemas.openxmlformats.org/drawingml/2006/chartDrawing">
    <cdr:from>
      <cdr:x>0.66133</cdr:x>
      <cdr:y>0.17843</cdr:y>
    </cdr:from>
    <cdr:to>
      <cdr:x>0.81875</cdr:x>
      <cdr:y>0.27697</cdr:y>
    </cdr:to>
    <cdr:sp macro="" textlink="">
      <cdr:nvSpPr>
        <cdr:cNvPr id="3" name="CaixaDeTexto 1"/>
        <cdr:cNvSpPr txBox="1"/>
      </cdr:nvSpPr>
      <cdr:spPr>
        <a:xfrm xmlns:a="http://schemas.openxmlformats.org/drawingml/2006/main">
          <a:off x="3051175" y="538957"/>
          <a:ext cx="726281" cy="2976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t-BR" sz="1200" b="1">
              <a:solidFill>
                <a:srgbClr val="C00000"/>
              </a:solidFill>
            </a:rPr>
            <a:t>74,18%</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257174</xdr:colOff>
      <xdr:row>8</xdr:row>
      <xdr:rowOff>128586</xdr:rowOff>
    </xdr:from>
    <xdr:to>
      <xdr:col>6</xdr:col>
      <xdr:colOff>333375</xdr:colOff>
      <xdr:row>23</xdr:row>
      <xdr:rowOff>171449</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10584</xdr:colOff>
      <xdr:row>7</xdr:row>
      <xdr:rowOff>73023</xdr:rowOff>
    </xdr:from>
    <xdr:to>
      <xdr:col>15</xdr:col>
      <xdr:colOff>243416</xdr:colOff>
      <xdr:row>23</xdr:row>
      <xdr:rowOff>148166</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785811</xdr:colOff>
      <xdr:row>11</xdr:row>
      <xdr:rowOff>182165</xdr:rowOff>
    </xdr:from>
    <xdr:to>
      <xdr:col>12</xdr:col>
      <xdr:colOff>428624</xdr:colOff>
      <xdr:row>29</xdr:row>
      <xdr:rowOff>107156</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Z:\_Arquivos%20Publicos\6.%20RISCO%20FISCAL\2019%20LDO%202020\Atualiza&#231;&#227;o%20Risco%20fiscal%202020.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a Terra" refreshedDate="43481.745103703703" createdVersion="5" refreshedVersion="5" minRefreshableVersion="3" recordCount="175">
  <cacheSource type="worksheet">
    <worksheetSource ref="A1:F176" sheet="Risco fiscal 2019 - sintético" r:id="rId2"/>
  </cacheSource>
  <cacheFields count="6">
    <cacheField name="MATÉRIA" numFmtId="0">
      <sharedItems count="59">
        <s v="Ação Civil Pública - garantias constitucionais relacionadas aos povos indígenas"/>
        <s v="Ação Civil Pública relacionada à questão previdenciária LC 100/2007"/>
        <s v="Ação cominatória reparo e devolução de aeronave"/>
        <s v="Ação de anulação de crédito tributário - honorários sucumbenciais"/>
        <s v="Ação de Cobrança - Contrato administrativo "/>
        <s v="Ação de Cobrança- Contrato administrativo - cumprimento de contrato"/>
        <s v="Ação de Cobrança- Contrato administrativo - reequilíbrio econômico financeiro"/>
        <s v="Ação de Cobrança- Contrato administrativo - rescisão de contrato"/>
        <s v="Ação de Cobrança- Contrato administrativo - revisão da relação contratual"/>
        <s v="Ação de Desapropriação"/>
        <s v="Ação de empréstimos consignados - não realização de repasse aos bancos dos valores retidos pelo Estado"/>
        <s v="Ação de Execução de multa - Astreintes"/>
        <s v="Ação de isenção tributária"/>
        <s v="Ação de restituição de depósito em mandado de segurança"/>
        <s v="Ação de tomada de Contas Especial- aplicação incorreta de recursos na COPASA"/>
        <s v="Ações Civis Públicas - Garantias constitucionais relacionadas à educação"/>
        <s v="Ações Civis Públicas - Garantias constitucionais relacionadas à saúde pública"/>
        <s v="Ações Civis Públicas - Garantias constitucionais relacionadas à segurança pública"/>
        <s v="Ações Civis Públicas - Garantias constitucionais relacionadas a transporte público"/>
        <s v="Ações de direitos de servidor público"/>
        <s v="Ações de direitos de servidor público- ações transitadas em julgado"/>
        <s v="Ações de direitos de servidor público- adicional noturno"/>
        <s v="Ações de direitos de servidor público- aposentadorias"/>
        <s v="Ações de direitos de servidor público- concursos públicos"/>
        <s v="Ações de direitos de servidor público- desvio de função"/>
        <s v="Ações de direitos de servidor público- pensões"/>
        <s v="Ações de direitos de servidor público- prêmio de produtividade"/>
        <s v="Ações de direitos de servidor público- processos administrativos disciplinares"/>
        <s v="Ações de direitos de servidor público- promoções, progressões, (re)enquadramento"/>
        <s v="Ações de direitos de servidor público- SERJUSMIG"/>
        <s v="Ações de direitos de servidor público- verbas da FHEMIG"/>
        <s v="Ações de direitos de servidor público- verbas remuneratórias diversas"/>
        <s v="Ações de expurgos inflacionários Minas Caixa"/>
        <s v="Ações de indenização"/>
        <s v="Ações de Repetição de Indébito"/>
        <s v="Ações de Repetição de Indébito - Contribuição à saúde do IPSEMG no período de 14/04/2010 a 05/05/2010"/>
        <s v="Ações de ressarcimento de verbas da Saúde"/>
        <s v="Ações diversas - dativos, curadores especiais e honorários sucumbência"/>
        <s v="Ações diversas - tutela ambiental"/>
        <s v="Ações diversas - tutela de saúde pública"/>
        <s v="Ações diversas- segurança pública"/>
        <s v="Ações diversas- tutela educação"/>
        <s v="Ações individuais e ACPs referentes a outorga de serventias/cartórios"/>
        <s v="Ações referentes à URV"/>
        <s v="Ações relativas aos ex-efetivados pela LC 100/2007"/>
        <s v="Ações trabalhistas"/>
        <s v="Ações de direitos de servidor público - Contratação de servidores de segurança pública"/>
        <s v="Ações de direitos de servidor público - ações relativas aos ex-efetivados pela Lei Complementar nº 100/2007"/>
        <s v="Ações Civis Públicas - Garantias constitucionais relacionadas à acessibilidade"/>
        <s v="Ações diversas - depósitos judiciais"/>
        <s v="Ações relativas aos ex-efetivados pela Lei Complementar nº 100/2007" u="1"/>
        <s v="Ações de repasses a municípios - ICMS e/ou IPVA" u="1"/>
        <s v="Ações de expurgos inflacionários" u="1"/>
        <s v="Ações de repasses a municípios - Saúde" u="1"/>
        <s v="Direitos de servidor público- Contratação de servidores de segurança pública" u="1"/>
        <s v="Ações diversas - tutela saúde pública" u="1"/>
        <s v="Ações Civis Públicas - Garantias constitucionais relacionadas à tutela ambiental" u="1"/>
        <s v="Ações de repasses a municípios - FUNDEB" u="1"/>
        <s v="Ações de direitos de servidor público- Piso Nacional do Magistério" u="1"/>
      </sharedItems>
    </cacheField>
    <cacheField name="VALOR (R$)" numFmtId="164">
      <sharedItems containsMixedTypes="1" containsNumber="1" minValue="15000" maxValue="6000000000"/>
    </cacheField>
    <cacheField name="PROBABILIDADE DE PERDA" numFmtId="0">
      <sharedItems count="2">
        <s v="Provável"/>
        <s v="Possível"/>
      </sharedItems>
    </cacheField>
    <cacheField name="FORMA DE PAGAMENTO " numFmtId="0">
      <sharedItems count="3">
        <s v="Precatório"/>
        <s v="Imediato"/>
        <s v="Precatório/RPV"/>
      </sharedItems>
    </cacheField>
    <cacheField name="UNIDADE" numFmtId="0">
      <sharedItems count="16">
        <s v="ARE Montes Claros"/>
        <s v="PTF"/>
        <s v="ARE Varginha"/>
        <s v="ARE Contagem"/>
        <s v="ARE Juiz de Fora"/>
        <s v="PO"/>
        <s v="ARE Divinópolis"/>
        <s v="PPI"/>
        <s v="ARE Uberaba"/>
        <s v="ARE Governador Valadares"/>
        <s v="ARE Uberlândia"/>
        <s v="ARE Ipatinga"/>
        <s v="PA"/>
        <s v="PT"/>
        <s v="2 PDA"/>
        <s v="ASSAGE"/>
      </sharedItems>
    </cacheField>
    <cacheField name="NOTA EXPLICATIVA (a)" numFmtId="0">
      <sharedItems count="174" longText="1">
        <s v="I. Trata-se de Ação Civil Pública ajuizada pelo Ministério Público Federal e Fundação Palmares em face do Estado de Minas Gerais, pretendendo a condenação por supostos danos morais coletivos/difusos causados contra três comunidades quilombolas, a saber “Comunidade do Povo Gorutubano”, “Comunidade do Brejo dos Crioulos” e “Comunidade da Lapinha”, no valor de R$ 4.500.000,00 (quatro milhões e quinhentos mil reais). II. Sustentam, em apertada síntese, que o Estado de Minas Gerais, por meio de sua Polícia Militar, teria praticado atos de violência contra três comunidades quilombolas, e que supostas ilegalidades estariam a merecer reparos pelo ente estatal. Foi proferida sentença rejeitando o pedido do Ministério Público. Houve a interposição de Recurso de Apelação que está aguardando julgamento. O TRF-1ª Região deu provimento ao apelo do MPF e condenou o EMG a pagar DANOS MATERIAIS COLETIVOS no importe de R$4.500.000,00. Os embargos de declaração do EMG foram rejeitados, razão  pela qual foi interposto recurso especial pelo Estado de Minas Gerais, ainda não julgado."/>
        <s v="Trata-se de Ação Civil Pública proposta pelo Estado, visando equacionar os efeitos advindos da declaração de inconstitucionalidade da efetivação dos servidores por meil da Lei Complementar Estadual nº 100. Há risco de que esses servidores sejam vinculados ao INSS, cuja contribuição social mensal gira em torno de R$40.000,00, há risco também de pagamento de benefício ao universo de servidores que ficar vinculado ao RPPS. A ação está em primeira instância, em fase de instrução.  "/>
        <s v="Ação Cominatória nº 0884204-78.2008.8.13.0016 - Ind. Prod. Café Campinho Ltda. - Ação Cominatória: Trata-se de ação cominatória que tem por objeto o reparo e devolução em Alfenas de aeronave que se encontra no Aeroporto da Pampulha. A senteça acolheu o pedido do autor e o recurso de apelação do EMG não foi provido. Aguarda-se julgamento de Recurso Especial.  Ação Condenatória  nº 0139819-74.2013.8.13.0707 -  Medicamento (Tratamento anual) Antônio Carlos Leite: Trata-se de ação ordinária ajuizada pela Defensoria Pública em face do EMG, em que pleiteia o fornecimento do medicamento Pegloticase (Kristexxa) para o tratamento da doença &quot;gota&quot; do autor Antônio Carlos Leite. O tratamento anual, com medicamento importado, suplanta a soma de R$ 1.000.000,00. Aguarda julgamento em 1ª instância. Relata o Dr. Juarez Raposo Oliveira que ao elaborar o relatório de risco fiscal das ações sob sua responsabilidade, o que foi feito após rigorosa análise dos Critérios do Anexo 2,  chegou a conclusão de que a classificação do item em apreço se dá como realmente &quot;Possível&quot;, pois nos termos do item 13 e levando-se em conta o vultuoso preço do tratamento medicamentoso pleiteado, &quot; a solução da ação judicial depende de produção de prova pericial&quot;. "/>
        <s v=" 1701461-50.2008.8.13.0027Trata-se de ação anulatória proposta pela contribuinte SIMPRO DO BRASIL LTDA cujo objeto é a desconstituição do crédito tributário objeto do PTA n. 01.000156298-11. O pedido foi julgado procedente para anular o crédito tributário mencionado, condenando o EMG ao pagamento de 10% do valor da causa à título de honorários sucumbenciais. O valor da causa à época do ajuizamento da ação no ano de 2008 era  R$ 1.046.950,35. Em face da sentença foi interposto pelo EMG recurso de embargos de declaração que encontram-se pendentes de julgamento."/>
        <s v="0524083-10.2010.8.13.0301 Trata-se de processo de execução fiscal em que o Juiz proferiu sentença extinguindo a execução fiscal e condenou o Estado a pagar verba sucumbencial ao advogado do executado no importe de 10% do valor atualizado da causa. (3.125.000,00), o que, segundo o exequente, perfaz o montante atualizado de R$ 485.000,00 (precatório). O Estado foi intimado a pagar a quantia ou impugnar os cálculos do Autor. O referido foi encaminhado à SCAT (em 27/01/2017) para parecer contábil.  Em 13/02/2017, o Estado apresentou impugnação aos calculos no cumprimento de sentença movidos pelo procurador do executado, alegando excesso. Foi prolatada sentença que acolheu parcialmente a impugnação apresentada pelo EMG nos seguintes termos: “Ante o exposto, ACOLHO parcialmente a impugnação ao cumprimento de sentença e homologo o cálculo apresentado pelo exequente à f. 302, uma vez que o valor-base de R$315.671,82 (trezentos e quinze mil e seiscentos e setenta e um reais e oitenta e dois centavos) foi corrigido segundo (...)” Em face da sentença prolatada foi interposto pelo EMG, em outubro de 2018, o competente recurso de agravo de instrumento que enconta-se pendente de julgamento pelo TJMG"/>
        <s v="PrecatórioAção  nº 0699.99.001977-9 - Autor: Jose Eustaquio Passarini Resende - Cumprimento de sentençaAnulatória de crédito tributário de grande valor julgada procedente,  estimativa do valor da execução dos honorários de sucumbência."/>
        <s v="PrecatórioAção nº  0014344-69.2012.8.13.0699 - Autor: Itatiaia Móveis S/A - Ação Anulatória + CautelarAnulatória de crédito tributário de grande valor,  estimativa de condenação em honorários de sucumbência em caso de procedência. Sentença procedente - autos remetidos ao TJMG, que proferiu decisão mantendo a sentença e majorando os honorários para 10%. Aguardando cumprimento de sentença. "/>
        <s v=" 5028501-37.2018.8.13.0024 - Organizações Nutri Refeições Coletivas Ltda- não realização de pagamento da obrigação pelo Estado de Minas Gerais"/>
        <s v="5076427-48.2017.8.13.0024 - Sodexo Pass do Brasil Serviços e Comércio S/a"/>
        <s v="1005928-63.2018.4.01.3800 - Empresa Brasileira de Correiros e Telegrafos"/>
        <s v="5086970-47.2016.8.13.0024 - Stillus Alimentação Ltda."/>
        <s v="5119309-59.2016.8.13.0024 - Consórcio GL Events/Premier"/>
        <s v="5108927-70.2017.8.13.0024 - Concreto Construtora Ltda."/>
        <s v="6976103-36.2005.8.13.0024 (Embargos à Execução 0024.15.086.216-7) - Delphos Engenharia S/A"/>
        <s v=" 5079044-44.2018.8.13.0024 - Nutrição Refeições Industriais Ltda"/>
        <s v="5024104-66.2017.8.13.0024 - MPE"/>
        <s v=" 0051392-98.2016.4.01.3800 - Santa Casa de Misericórdia de Belo Horizonte - Saúde -  a SANTA CASA DE MISERICÓRDIA DE BELO HORIZONTE alega haver sub-remuneração dos serviços prestados ao Sistema Único de Saúde e requer a concessão de tutela de urgência, a fim de que sejam mensalmente bloqueados e repassados os valores correspondentes à defasagem média mensal oriunda de um suposto desequilíbrio econômico-financeiro do Contrato de Assistência à Saúde mantido pelos réus na ação, até que seja efetivamente procedido o necessário reequilíbrio do Contrato, mediante ordem imediata de bloqueio mensal e transferência do valor de R$ 1.881.675,00. "/>
        <s v="0078528-52.1992.8.13.0079Ação: 0078528-52.1992.8.13.0079 - Embargos a Execução 0353095-06.8.13.0079 - Embargos a Execução 0353095-06.2011.8.13.0079 - Trata-se de Execução em Ação de Desapropriação movida por Fayal S/A em face do Estado de Minas Gerais, a qual ainda não foi prolatada sentença. No momento, o Estado apresentou impugnação dos honorários do perito judicial para elaboração de cálculos contábeis com vistas a dirimir o dissenso existente entre os cálculos apresentados pelas partes. Contudo, em decisão interlocutória, a Juíza fixou entendimento de que a correção monetária e juros devem ser calculados  com base no índice IPCA haja vista teor ADI 4357. Contra essa decisão foi interposto Agravo Retido. A utilização do índice IPCA é prejudicial ao Estado. Foi proferida decisão em 05/10/2017, conforme andamento processual. O Estado apresentou Embargos de Declaração. Assim, está se aguardando a prolação de decisão pelo Magistrado."/>
        <s v="Ação de desapropriação n.º 0166.08.018873-2 em desfavor de MÚCIO GUIMARÃES TOLENTINO E OUTRA – Aquisição de terreno para construção de um aeroporto no município de Cláudio/MG. (R$ 2.183.797,39  -  valor do último laudo pericial, aceito pela AGE). Risco de Perda: Possível."/>
        <s v="Ação de desapropriação 0006627-67.2016.8.13.01162 em desfavor de : USINA ARIADNÓPOLIS AÇÚCAR E ALCÓOL S/A - Aquisição de área rual para regularização de assentamento"/>
        <s v="Ação nº 0393.07.017703-4 Desapropriação - Criação do Parque da Mata Seca- Processo em fase de julgamento de Embargos Declaratórios em Embargos Infringentes no TJMG, relativo à condenação do IEF em indenização por desapropriação de imóvel destinado a criação de unidade de conservação no valor de R$ 12.300.000,00."/>
        <s v="Ação de Desapropriação nº 0011794-50.2011.8.13.0016 (0016.11.001179-4). Desapropriação de Imóvel urbano – Expropriados; Francisco Alencar Vilela Leite e outros. Fase atual: REsp. com determinação para retorno ao TJ/MG para prosseguir na avaliação do feito sob o rito dos recursos repetitivos."/>
        <s v="Ação nº 6308275-33.2009.8.13.0024 - Procedimento Ordinário - Cimento Tupi S/A. Nos autos 6308275-33.2009.8.13.0024 em fase de Recurso Especial contra acórdão em apelação  que confirmou a sentença, com condenação em R$ 13.000.000,00 (treze milhões de reais) de indenzação e em R$ 2.000.000,00 (dois milhões de reais) o valor dos honorários advocatícios, totalizando R$ 15.000.000,00 (quinze milhões), do qual o Estado de Minas Gerais responde por 7.500.000,00 (sete milhões e quinhentos mil reais). A sentença foi cassada pelo TJMG, tendo o processo retornado à 1ª instância. Em decisão interlocutória o EMG foi excluído da lide. A Codemig agravou para manter o EMG na lide, tendo sido negado provimento ao Agravo e a Codemig interpôs Recurso Especial insistindo em manter o EMG na lide"/>
        <s v="Ação nº: 1700189.54.2013.8.13.0024 - Desapropriação de Imóvel contra Fundação Lhermitage para implantação da Área Integrada de Segurança Pública no Aglomerado da Serra"/>
        <s v="Ação de Desapropriação nº 0035321-48.2012.8.13.0290 (0290.12.003532-1). Desapropriação de Imóvel Urbano - José Simão Neto e outra. Fase atual: Intimação da ARE-DF acerca da decisão monocrática negando provimento ao REsp."/>
        <s v="5111741-21.2018.8.13.0024 - Banco do Brasil S.A.  - Não houve a realização de acordo. Estado quitou, até o momento, R$ 33.088.360,21."/>
        <s v="Trata-se de ação de execução de multa n 0701.12.013256-1, contra a Fazenda Pública, fixada por descumprimento de ordem judicial. (Solicita retirada desta ação do relatório)"/>
        <s v="5009453-98.2018.8.13.0701 - Impetrante visa a não-incidência de ICMS sobre transferência de mercadorias entre os estabelecimentos internos e externo dos impetrantes"/>
        <s v="1131683-11.1998.8.13.0024 -Trata-se de devolução de depósito administrativo debatido em Mandado de Segurança transitado em julgado em desfavor ao Estado. Diante da decisão favorável a empresa pleiteou administrativamente a devolução do montante depositado, o pedido foi indeferido. Em consequência da negativa o contribuinte formulou o pedido de devolução no Poder Judiciário. O objeto deste último pedido deu origem a vários Recursos interpostos em instâncias superiores, já julgados em desfavor do Estado. Por força de liminar em ação civil pública proposta por entidade de consumidores da credora, o valor não pode ser devolvido no momento a ela. Entretanto, há risco iminente de devolução dos valores. A AGE tenta negociar com a credora.   "/>
        <s v="0904382-53.2010.8.13.0024 - MPMG X EMG e Copasa - Ações ajuizadas pelo MPE, objetivando a devolução de todos os valores transferidos pelo Estado à COPASA do orçamento vinculado às ações e serviços de saúde que não foram utilizados em saneamento básico entre os anos de 2003 a 2008 (na primeira demanda), 2010 (na última) e 2011 (na segunda ação). _x000a_3070803-57.2014.8.13.0024 - MPMG X EMG e Copasa_x000a_ 3070811-34.2014.8.13.0024 - MPMG X EMG e Copasa_x000a_"/>
        <s v="Ação Civil Pública n.º 0074.15.001809-6 proposta pelo MINISTÉRIO PÚBLICO – Condenar o Estado na obrigação de fazer de regularizar o fornecimento de transporte escolar para os alunos da rede estadual na Comarca de Bom Despacho/MG. R$ 100.000,00  (ESTIMATIVA DO VALOR DO SERVIÇO). Risco de Perda: Possível;"/>
        <s v="Ação Civil Pública n.º 0338.15.005968-5 proposta pelo MINISTÉRIO PÚBLICO – Condenar o Estado na obrigação de fazer de providenciar a pintura de uma escola estadual com valor histórico, artístico e paisagístico/MG. R$ 100.000,00  (ESTIMATIVA DO VALOR DO SERVIÇO). Risco de Perda: Possível."/>
        <s v="Ação n.º 0291049-63.2012.8.13.0105 - Ação Civil Pública na área da Saúde que obriga o Estado de Minas Gerais a proceder à internação de todo paciente cadastrado no Sus Fácil após 48 horas. O processo foi suspenso mediante agravo de instrumento 0146779-96.2014.8.13.0000 a fim de ser declarada a incompetência absoluta do Juízo pelo fato da liminar concedida ter caráter regional, o que atrai a responsabilidade de uma das varas da Fazenda Pública da Capital. Em grau de recurso especial e extraordinário ainda não houve decisão. Em primeiro julgamento no TJMG houve êxito parcial com a reforma da sentença para afastar a responsabilidade pessoal do Secretário Estadual de Saúde em caso de descumprimento da determinação judicial. Aguarda decisão do STJ."/>
        <s v="ACP 0004745-83.2009.4.01.3802 (nº antigo: 2009.38.02.004747-0) - Trata-se de ação movida pelo Ministério Público Federal contra a União Federal, Estado de Minas Gerais e Município de Uberaba, para o fornecimento de Galsulfase (reposição enzimática, de alto custo e disponível apenas no exterior) para paciente menor de idade. O pedido foi julgado procedente em 1ª instância e o TRF negou provimento às apelações interpostas (A ação está suspensa não tendo ocorrido nenhuma alteração substancial); Trata-se de ação civil pública Ação 0701.14.045521-6 ajuizada pelo MPMG em face do Estado de Minas Gerais, por meio da qual pretende seja determinado ao Estado, nos casos de esgotada a capacidade na rede pública ou na rede privada conveniada ao SUS,  adquirir para os pacientes da comarca de Uberaba, inscritos no SUS-FÁCIL, leitos de UTI e leitos para atendimentos às urgências e emergências que representem risco de morte e/ou dano irreparável à saúde. O pedido de tutela antecipado foi deferido. O valor é mera estimativa, tendo se baseado no valor dado à causa pelo MPMG. (manter as mesmas informações)"/>
        <s v="Processo nº 1002073-04.2017.4.01.3803, proposta pelo Ministério Público Federal em face da União Federal, do Estado de Minas Gerais e do Município de Uberlândia, pretendendo que os réus realizem a “construção e manutenção de um Hospital Regional em Uberlândia”. Demanda julgada parcialmente procedente para condenar os réus em obrigação de fazer, consistente na construção e manutenção de um Hospital Regional a ser implantado na cidade de Uberlândia, cujos custos deverão ser arcados de forma compartilhada entre os réus na proporção de 50% para a União Federal, 25% para o Estado de Minas Gerais e 25% para o Município de Uberlândia; com deferimento da tutela de urgência para que os réus adotem imediatamente as medidas necessárias para o estudo das questões administrativas necessárias à construção do r. hospital, inclusive quanto à localização, elaboração de projetos, análise técnica de quantidade e especificidades dos leitos necessários para suprir o déficit existente em Uberlândia, e os procedimentos de licitação e contratação das obras, devendo o edital licitatório ser publicado no prazo máximo de 180 (cento e oitenta) dias. Recurso de apelação pela União pendente de julgamento."/>
        <s v="5003313-37.2017.8.13.0134 - Hospital Nossa Senhora Auxiliadora - Saúde - Não realização dos repasses dos valores devidos ao Hospital_x000a_0843291-24.2016.8.13.0000 - MPMG - Saúde - Pagamento de valores ao Hospital. Pedido para que EMG pague à Fundação Beneficente São Joao da Escócia/Hospital Otto Krakauer de R$107,41 por dia e por paciente internado, sob pena de multa."/>
        <s v="0003367-91.2017.8.13.0521 - Município de Ponte Nova"/>
        <s v=" 0536392-79.2014.8.13.0024 - Município de Formiga X EMG; União Federal"/>
        <s v="Ação Civil Pública n.º 0372.14.003270-0 – Condenar o Estado na obrigação de fazer de construir uma nova cadeia na Comarca de Lagoa da Prata/MG. R$ 1.500.000,00 (ESTIMATIVA DO VALOR DA OBRA). Risco de Perda: Possível."/>
        <s v="Ação Civil Pública n.º 0335.13.000192-8 – Condenar o Estado na obrigação de fazer de construir uma nova cadeia na Comarca de Itapecerica/MG. R$ 1.500.000,00 (ESTIMATIVA DO VALOR DA OBRA). Risco de perda: Possível;"/>
        <s v=" Ação Civil Pública n.º 0514.08.031245-7 – Condenar o Estado na obrigação de fazer de reformar a cadeia pública na Comarca de Pitangui/MG. R$ 1.000.000,00 (ESTIMATIVA DO VALOR DA OBRA). Risco de Perda: Possível;"/>
        <s v="Ação Civil Pública n.º 0142.14.000988-7 – Condenar o Estado na obrigação de fazer de reformar a cadeia pública na Comarca de Carmo do Cajuru . Pedido julgado procedente. R$ 1.000.000,00 (ESTIMATIVA DO VALOR DA OBRA ). Risco de Perda: Possível; "/>
        <s v="Ação Civil Pública n.º 0452.16.000919-0 – Condenar o Estado na obrigação de fazer de reformar a cadeia pública na Comarca de Nova Serrana. R$ 1.000.000,00 (ESTIMATIVA DO VALOR DA OBRA ). Risco de Perda: Possível; "/>
        <s v="Ação Civil Pública n.º 0261.14.000749-1  proposta pelo MINISTÉRIO PÚBLICO – Condenar o Estado na obrigação de fazer de regularizar o fornecimento de água na Penitenciária Areias Brancas. R$ 500.000,00 (ESTIMATIVA DO VALOR DA OBRA). Risco de Perda: Possível; "/>
        <s v="Ação Civil Pública n.º 0223.10.001552-6 proposta pelo MINISTÉRIO PÚBLICO – Condenar o Estado na obrigação de fazer de construir uma Delegacia Especializada de Orientação e Proteção à Criança e ao Adolescente – DOPCAD no Município de Divinópolis. R$ 2.000.000,00 (ESTIMATIVA DO VALOR DA OBRA). Risco de Perda: Possível."/>
        <s v="Em 27/11/12 o Estado de Minas Gerais foi condenado a: “ no  prazo  de  2  (dois) anos,  implemente,  no  mínimo  mais  250  (duzentas  e  cinquenta) vagas na cadeia Municipal de Governador Valadares, ampliando-a ou  construindo  nova  unidade,  sob  pena  de  multa  diária  de  R$500,00  (quinhentos  reais)  por  detento  que  for  mantido  na  cadeia pública  de  Governador  Valadares  além  de  sua  capacidade norma”, autos ACP nº 0158687-34.2011.8.13.0105._x000a_Em 25/03/14 o TJMG confirmou a sentença em reexame necessário. _x000a_Em 23/05/14 a decisão transitou em julgado. _x000a_Em 03/07/17 o Ministério Público deu início ao cumprimento de sentença (PJe nº 5007536-23.2017.8.13.0105) e pediu: _x000a_- A  intimação  do  Estado  de  Minas  Gerais,  na  pessoa  do  Procurador  Geral  do Estado,  para  dar  início,  no  prazo  de  15  (quinze)  dias,  à  duplicação  da capacidade  do  Presídio  de  Governador  Valadares  ou  que  construa  outro Presídio  com o mesmo  número  de  vagas,  no  lote existente  ao  lado  do  atual ou  em  outro  que  entender  cabível,  sob  pena  de  multa  diária  no  valor  de R$500,00  (quinhentos)  reais  por  preso  que  exceda  ao  número  de  vagas, além de eventual sanção por improbidade administrativa;_x000a_- Seja  intimado  o  Exmo.  Sr.  Secretário  de  Estado  de  Defesa  Social, pessoalmente  e  via  fax-simile,  telefone  (31)  3915-5000,  dos  termos  do presente  Cumprimento  de  Sentença,  bem  como  para  dar  cumprimento  às providências  mencionadas  no  item  anterior,  sob  pena  das  mesmas sanções, comprovando nos autos a sua efetivação;_x000a_- Que  caso  não  ocorra  o  início  voluntário  do  cumprimento  de  sentença,  que sejam  estabelecidas  medidas  necessárias  para  a  satisfação  da  execução (resultado prático equivalente), nos termos do art.536 do NCPC._x000a_Em 23/10/17 o juízo determinou: “Intime-se a parte executada para, no prazo de 15 dias, cumpra a determinação objeto da sentença, sob pena de multa diária de R$ 500,00 por preso que exceda o número de vagas existente.”_x000a_A SEDS foi devidamente comunicada e manifestou através do Memorando SEAP/AJU.nº 67/2018,  que, &quot;embora não seja de competência desta Superintendência é importante pontuar a atual situação da unidade prisional. A unidade prisional conforme documentação presente nos autos tem capacidade para 290 presos e hoje tem população de aproximadamente 750 presos, sendo que 80% da população carcerária da unidade são de presos provisórios alguns deles há quase dois anos nesta situação. Neste sentido, as responsabilidades devem ser compartilhadas com cada órgão participante da execução penal, pois os problemas de  superlotação não são de responsabilidade exclusiva do Sistema Prisional.&quot; A impugnação ao cumprimento da decisão está em fase final de elaboração, mas as chances de condenação e bloqueio mensal da ordem de R$6.900.000,00 são consideráveis. Esse valor é extraído do número de presos em excesso (750-290 = 460) x 500 reais x 30 dias."/>
        <s v="Ação Civil Pública 0344.08.040974-3 - Reforma e ampliação da cadeia. Recurso especial no STJ.;  Ação Civil Pública nº 0701.11.003482-7 - movida pelo MPMG para compelir o Estado a disponibilizar local adequado para guardar instrumentos de crime. Ao Recurso Especial interposto pelo EMG - REsp 1.627.661/MG, o STJ negou provimento, mas ainda não consta o trânsito em julgado. Há também RExt pendente de julgamento."/>
        <s v="0271081-19.8191 - ação civil pública movida pelo Ministério Público do Estado de Minas Gerais, com pedido de condenação do Estado de Minas Gerais a efetuar reparos hidráulicos e elétricos no Presídio de Frutal, além de obrigação de não fazer consistente em evitar que sejam mantidos no local presos acima de sua capacidade. O referido processo deve ser enquadrado como de Risco Provável, pois já existe condenação em 1º grau e liminar deferida em desfavor da Fazenda Pública._x000a_"/>
        <s v="Ação civil Pública - nº 0010847.93.2013.8.13.0349 - autor: Município de Albertina: Trata-se de ação civil pública que visa decretar a interdição da cadeia pública de albertina e Município de Albertina e impôs multa diária de 50.000,00 para o caso de descumprimento (valor estimado de R$ 10.000.000,00)."/>
        <s v="ACP nº 0518.13.000.875-9 - Ministério Público Estadual - Construção Centro de Internação."/>
        <s v="Ação Civil Pública nº 0272264-45.2011.8.13.0313  - Dano Moral Coletivo em condições precárias em cadeia pública; Ação Civil Pública nº 0121076-15.2011.8.13.0439 - Muriaé - construção de estabelecimento para internação de menores"/>
        <s v="Ação Civil Pública nº 0518.06.099337-6 Ministério Público Estadual - Alteração de traçado de rodovia. Trata-se de ação civil pública movida pelo Ministério Público em face do Estado e do DER, visando a adequação de rodovia, a fim de se evitar acidentes ocorridos principalmente com veículos de carga. Embora tenha ocorrido a mudanças significativas para aumento da segurança da rodovia, evitando-se que veículos acidentados venham a cair em avenida onde aquela termina, muitos acidentes continuam a ocorrer no local.  A solução pretendida pelo parquet, alteração do traçado da Rodovia, implica investimentos razoáveis, sem prejuízo de envolver questões ambientais, já que pressuporia o desmatamento de área protegida. Os custos decorrentes deste processo, portanto, poderão ser significativos, superando aquele de R$ 100.000,00 atribuído à causa.  Houve sentença desfavorável, sendo aviada apelação para questioná-la, mas os autos ainda não foram remetidos ao TJMG, já que se encontram com vista ao autor para oferecimento de contrarrazões.   "/>
        <s v="5004530-45.2016.8.13.0686 - Município de Teófilo Otoni"/>
        <s v=" 0021577-16.2017.8.13.0191 Ação: 0021577-16.2017.8.13.0191 - Liquidação de sentença pelo procedimento comum (art. 511 CPC), envolvendo pedido de pagamento de diferença remuneratória por substituições, formulada por servidor representado pelo SERJUSMIG nos autos do mandado de segurança coletivo de n.º 4997137-37.2009.8.13.0000, que tramitou perante o TJMG, com decisão já transitada em julgado. Precatório relativo à parte incontroversa expedido em 07/2018. Autos conclusos para julgamento."/>
        <s v="0010859-06.2018.8.13.0520Ação: 0010859-06.2018.8.13.0520- Liquidação de sentença pelo procedimento comum (art. 511 CPC), envolvendo pedido de pagamento de diferença remuneratória por substituições, formulada por servidor representado pelo SERJUSMIG nos autos do mandado de segurança coletivo de n.º 4997137-37.2009.8.13.0000, que tramitou perante o TJMG, com decisão já transitada em julgado."/>
        <s v="0035668-38.2017.8.13.0474Ação: 0035668-38.2017.8.13.0474 - Liquidação de sentença pelo procedimento comum (art. 511 CPC), envolvendo pedido de pagamento de diferença remuneratória por substituições, formulada por servidor representado pelo SERJUSMIG nos autos do mandado de segurança coletivo de n.º 4997137-37.2009.8.13.0000, que tramitou perante o TJMG. Sentença de procedência já transitada em julgado, estando pendente a expedição do correspondente Precatório."/>
        <s v="0035676-15.2017.8.13.0474Ação: 0035676-15.2017.8.13.0474 - Liquidação de sentença pelo procedimento comum (art. 511 CPC), envolvendo pedido de pagamento de diferença remuneratória por substituições, formulada por servidor representado pelo SERJUSMIG nos autos do mandado de segurança coletivo de n.º 4997137-37.2009.8.13.0000, que tramitou perante o TJMG. Sentença de procedência já transitada em julgada, estando pendente a expedição do correspondente Precatório."/>
        <s v="0036948-44.2017.8.13.0474Ação: 0036948-44.2017.8.13.0474 - Liquidação de sentença pelo procedimento comum (art. 511 CPC), envolvendo pedido de pagamento de diferença remuneratória por substituições, formulada por servidor representado pelo SERJUSMIG nos autos do mandado de segurança coletivo de n.º 4997137-37.2009.8.13.0000, que tramitou perante o TJMG, com decisão já transitada em julgado. Sentença de procedência já transitada em julgado, estando pendente a expedição do correspondente Precatório."/>
        <s v="0049495-38.2017.8.13.0209Ação: 0049495-38.2017.8.13.0209- Liquidação de sentença pelo procedimento comum (art. 511 CPC), envolvendo pedido de pagamento de diferença remuneratória por substituições, formulada por servidor representado pelo SERJUSMIG nos autos do mandado de segurança coletivo de n.º 4997137-37.2009.8.13.0000, que tramitou perante o TJMG, com decisão já transitada em julgado."/>
        <s v="Ação de cobrança nº 5003010-81.2016.8.13.0223, proposta por sucessores de Procurador de Justiça aposentado, já falecido, que pleiteiam o pagamento de parcelas remuneratórias devidas ao servidor em razão do exercício de suas atividades. À vista de requerimento administrativo realizado antes do ajuizamento da ação, o MPMG expediu documento que aponta ser devido o valor de R$ 2.240.321,42, cujo pagamento dependeria de disponibilidade orçamentária. Risco de Perda: Possível (não há enquadramento específico no anexo; valor devido foi apontado pelo próprio MP)."/>
        <s v="Ação de Cobrança nº 5000884-56.2017.8.13.0471 – proposta por servidores do TJMG, visando receber diferenças salariais. Fase atual: instrução. Valor do Pedido: R$ 199.640,11. Risco de Perda: Possível."/>
        <s v="Ação de Cobrança nº 0019904-63.2017.8.13.0166 - – proposta por servidores do TJMG, visando receber diferenças salariais. Fase atual: julgamento. Valor do Pedido: R$ 227.682,36. Risco de Perda: Possível."/>
        <s v="(Autos n. 0072016-11.2017.8.13.0521). Liquidação de sentença ajuizada por Andréia Ribeiro de Castro e outros 6 servidores do Tribunal de Justiça, tendo como base mandado de segurança impetrado pelo SERJUSMIG (1.0000.09.499713-7/000)."/>
        <s v="PrecatórioAção - 5002495-96.2015.8.13.0056 - Autor: Valfredo de Sá Filho - recebimento férias prêmioRecebimento de férias prêmio não gozadas em pecúnia em razão de aposentadoria. Sentença de procedência com condenação de sucumbência em 10% sobre o valor da condenação. Hipótese de dispensa recursal. Aguardando fase de cumprimento. "/>
        <s v="PrecatórioAção nº 0147259-52.2013.8.13.0439 - Autores: Alessandro Maximiano Silva e outros - vantagens funcionaisAção proposta por agentes penitenciários com o objetivo de receber adicional noturno e horas extras no período de vigência da Portaria 002/2005. Processo em fase de execução de sentença. Nessa fase foi proferida sentença acolhendo parcialmente os embargos pelo EMG. Foram opostos embargos de declaração dessa decisão ainda não apreciados. "/>
        <s v="PrecatórioAção nº 5000244-06.2017.8.0173 - Autor: Sylvânia Guedes Alves - auxílio invalidezAção proposta pela autora com o objetivo de obter auxílio-invalidez previsto no art. 73, §1º, da Lei Complementar 129/13. Ainda não foi proferida sentença."/>
        <s v="1) Cumprimento de Sentença Coletiva - Autos n. 0627.17.0001011-0 - (Emerson Talismar Nascimento x EMG; 2) Cumprimento de Sentença Coletiva - Autos n. 0123.17.002896-3 - (Edméia Ferreira Oliveira Silva x EMG); 3) Cumprimento de Sentença Coletiva - Autos n. 0697.17.000882-8 - (Clemício Gomes de Castro e outra x EMG); 4) Cumprimento de Sentença Coletiva - Autos n. 0243.17.002027-1 - (Jair da Cruz Gomes e outra x EMG); Cumprimento de Sentença Coletiva - Autos n. 0433.17.501281-1 - (Elmar Lelis Araújo x EMG);Cumprimento de Sentença Coletiva - Autos n. 0433.17.500963-6 - (Juliane da Costa e Malta Veloso x EMG);  Cumprimento de Sentença Coletiva - Autos n. 0427.17.001161-8 - (Almindo Belém dos Reis x EMG); Cumprimento de Sentença Coletiva - Autos n. 0086.17.001433-5 - (Leonardo Botelho Escobar x EMG); Cumprimento de Sentença Coletivo - Autos n. 0123.18.002886-2 (Jânea Maria Gomes e outro); Cumprimento de Sentença Coletiva - Autos n. 0351.17.003899-3 (Reginaldo Karol Teles Leopoldo) --&gt; Trata-se de cumprimento de sentença proferida em processo coletivo (autos 1.0000.09.499713-7/000) movido pela SERJUSMIG em benefícios de vários servidores do TJMG, tendo reconhecido diferenças salarias atrasadas. Requerida a liquidação indivial, o EMG ofertou impugnação."/>
        <s v="2858037-35.2009.8.13.0701 - Ação de cobrança de servidor público com pedido de ressarcimento em razão de demissão considerada ilegal."/>
        <s v="Trata-se de ação de cobrança c/c obrigação de fazer  nº 0701.09.285803-7 , proposta por servidor público que havia sido demitido e reintegrado ao serviço público. Obteve o direito de ressarcimento dos valores que deixou de receber durante o período em que ficou afastado pela demissão considerada ilegal. O autor iniciou a execução pelo valor de R$ 476.781,63 e a SCAT/AGE apurou excesso de R$ 103.195,69, apontando como correto o valor de R$ 373.585,94, o que ensejou o oferecimento de embargos à execução, que foram julgados para definir como correto o valor de R$ 406.149,35 (manter as mesmas informações);  Ação  nº 0295.05.010408-8 - Ação de cobrança de diárias ajuizada por diversos policiais militares. Trata-se de ação de cobrança que foi julgada procedente para condenar o Estado de Minas Gerais a pagar aos autores, diversos policiais militares, diárias pelos deslocamentos que fizeram de Ibiá a Campos Altos, no período em que guardavam a cadeia Pública de Campos Altos. O processo está em fase de definição do valor devido aos autores. Trata-se de mera estimativa, já que a execução anterior, anulada, foi iniciada em 03/06/2009 pelo valor de R$ 165.106,95 (manter as mesmas informações); Ação 0701.06.167085-0 - Ação de cobrança de valores referentes à adicional de periculosidade. Trata-se de ação de cobrança de valores referentes a adicional de periculosidade, movida por vários servidores. Já houve condenação  e execução. O Estado apresentou embargos à execução para que do montante exequendo de R$ 150.000,00 seja decotado o valor de R$ 85.000,00. Os embargos não foram providos em 1ª Instância, mas, em sede de apelação, a sentença foi anulada, determinando-se que os cálculos apresentados pelas partes sejam submetidos à Contadoria Judicial (manter as mesmas informações); Ação 0701.13.019443-7 -  Ação de Indenização movida por servidor do TJMG pleiteando horas extras e adicional noturno.  Trata-se de ação de indenização movida por servidor do TJMG pleiteando horas extras com adicional de 50% pelo plantão judiciário + reflexos e adicional noturno de 20%. O pedido foi julgado parcialmente procedente para condenar o Estado ao pagamento das horas extras com adicional de 50% mais os reflexos. No julgamento do recurso de apelação, foi dado parcial provimento ao recurso do Autor para reconhecer o seu direito, além das horas extras, ao recebimento do adicional noturno e reflexos. O acórdão ainda não transitou em julgado. Acrescentar que os embargos infringentes opostos pelo Estado não foram acolhidos e consta a interposição de recurso especial e recurso extraordinário pelo EMG; Ação 0701.12.031617-2 - Ação de Indenização de danos morais e materiais movida por servidora pública demitida após processo administrativo. Trata-se de ação de indenização por danos morais e materiais movida por servidora pública demitida após processo administrativo. O pedido foi julgado procedente em 1ª instância, tendo-se, inclusive, determinada a imediata reintegração da autora. O processo está na iminência de ser remetido ao TJMG para julgamento dos recursos interpostos (manter as mesmas informações); Ação n 0701.06.148669-5 - Trata-se de ação de conversão de reforma de proventos parciais em integrais, com cobrança de diferenças devidas. Transitou em julgado condenação ao Estado de Minas Gerais a pagar R$ 108.532,81 (liquidação em 11/05/2012 - Precatório GV-4461 PV - S/N - Alimentar). (manter as mesmas informações)"/>
        <s v="Trata-se de Ação Ordinária nº0038704-79.2000.8.13.0702 (0702.00.003870-4), proposta em desfavor do Estado de Minas Gerais por Agente Fiscal de Tributos Estaduais aposentada alegando ter direito a receber inúmeras verbas que não lhe foram pagas. Na sentença, o MM. Juiz julgou procedentes os pedidos encilhados na incicial(sentença publicada em 14/04/2008), sendo que tal decisão foi parcialmente reformada pelo Egrégio TJMG em sede de reexame necessário e apelação(acórdão publicado em 27/03/2009). O processo está em fase de liquidação da sentença, sendo realizada perícia contábil para a apuração dos valores devidos. A perícia contábil concluiu que o valor total da execução é de R$2.188.194,25(dois milhões, cento e oitenta e oito mil, cento e noventa e quatro reais e vinte e cinco centavos), valor este atualizado até 30/06/2014. O juiz homologou os cáluclos do perito, decisão que foi objeto de recurso por parte do Estado. O recurso foi julgado com determinação na alteração da forma de cálculo, o que foi requerido pelo EMG (novos cálculos), na data de 30/10/2017; Novos cálculos realizados pelo perito Wesley Maia em fase de esclarecimentos requeridos pelo EMG. Autos com o perito em Dezembro/18."/>
        <s v="Corresponde a uma estimativa soma total dos valores envolvidos nas execuções e cumprimentos de sentença atualmente sob responsabilidade da PA. Trata-se de valor a ser supostamente suportado pelos cofres públicos – para além de outras repercussões financeiras diferidas no tempo –, uma vez que nestes casos já houve o trânsito em julgado. "/>
        <s v="Há inúmeras ações pleiteando adicional noturno, de diversas carreiras, com destaque para a polícia civil. O problema em geral se refere à prova das horas noturnas efetivamente trabalhadas e tal problema se enfrenta no momento da liquidação. As informações prestadas pelos órgãos por vezes não retratam a realidade dos fatos e não são adequadas à defesa do EMG. Há ações em todos os estágios e não se pode precisar o resultado._x000a_Quanto à matéria de fundo, em geral o EMG sucumbe, pois há previsão constitucional assegurando tal direito._x000a_"/>
        <s v="Há inúmeras discussões judiciais tangenciando a matéria da aposentadoria, pedindo-se, por exemplo, aposentadoria integral e não proporcional, pedindo-se a incorporação de verbas nos proventos, contagem de tempo, contagem de tempo de aluno aprendiz, etc._x000a_Há ações em todos os estágios e não se pode precisar o resultado._x000a_"/>
        <s v="Há inúmeras ações versando concursos públicos pelas mais diversas razões. Há ações individuais, como muitos MSs, mas também ações coletivas e ACPs. Discute-se desde gabarito de prova, até validade de concurso interno, direito à nomeação havendo contratação temporária ou designação para a mesma função. Discute-se também, de forma frequente, a reprovação em exames médicos, psicológicos e psicotécnicos, bem como o uso de tatuagens, a investigação social e requisitos de idade ou escolaridade exigidos. _x000a_Há ações em todos os estágios e não se pode precisar o resultado de maneira geral."/>
        <s v="Há diversas ações com esta matéria, com destaque para a situação de delegados da Polícia Civil. Quando o desvio é configurado e comprovado, em geral há a determinação do pagamento da remuneração adequada._x000a_Há ações em todos os estágios e não se pode precisar o resultado com exatidão._x000a_"/>
        <s v="Há ações em todos os estágios e não se pode precisar o resultado."/>
        <s v="Ações de diferença entre o valor que receberia o servidor da ativa com aquele como efetivamente pago pelo IPSEMG. Aproximadamente 20.000 ações"/>
        <s v="Há muitas ações pleiteando esta verba. O EMG vinha perdendo em geral, mas a jurisprudência começou a se alterar com as informações advindas da SEF, mostrando a ocorrência de déficit fiscal. Há um IRDR suscitado perante o TJMG (0067423-13.2018.8.13.0000). _x000a_Há ações em todos os estágios e não se pode precisar o resultado; há uma certa tendência à reversão da jurisprudência. Há ações em todos os estágios e não se pode precisar o resultado._x000a_"/>
        <s v="Em geral busca-se a anulação do PAD e a reintegração ou o abrandamento da pena. _x000a_Há ações em todos os estágios e não se pode precisar o resultado, pois dependem das condições fáticas e da regularidade do PAD._x000a_"/>
        <s v="Há muitas ações em que se discutem matérias relativas à estruturação das carreiras e direitos alegadamente afetados em alterações legais. _x000a_Uma das vantagens com maior número de ações atualmente refere-se à promoção por escolaridade adicional. O EMG vinha perdendo estas ações para as mais variadas carreiras. A PA fez uma gestão junto à SEPLAG para obter melhores subsídios e defender mais adequadamente esta política pública de organização das carreiras estaduais em juízo, tendo sido elaborada uma nota técnica que tem servido de base para as atuais defesas. Há IRDR julgado para as carreiras da SEF, não se tendo ainda publicado o acórdão (IRDR Tema 25 – processo nº 0941415-42.2016.8.13.0000)._x000a_São em regra ações que geram um valor a ser pago, se reconhecido, por exemplo, o direito a uma determinada promoção, mas que também geram uma obrigação de fazer, por exemplo, o correto posicionamento na carreira, o que tem como consequência a adequação da remuneração a este novo posicionamento._x000a_Há ações em todos os estágios e não se pode precisar o resultado._x000a_"/>
        <s v="Trata-se de inúmeras liquidações e cumprimentos de sentença, muitos acompanhados pela PA, outros espalhados por todo o Estado, referente a MS impetrado pela SERJUSMIG em que se obteve êxito quanto ao pedido de pagamento de verbas de substituições realizadas por servidores do Poder Judiciário mineiro. A AGE conseguiu que se determina-se judicialmente a individualização das liquidações e cumprimentos de sentença. Como o volume de ações é considerável, o volume de recursos a ser despendido certamente será também considerável, devendo atentar-se para o fato de se referir a pagamento de servidores do Poder Judiciário. Talvez seja interessante, considerando estes dados, buscar uma verificação para além da PA, nas regionais, para identificar o valor total referente a estas liquidações e cumprimentos de sentença."/>
        <s v="Ações diversas envolvendo direitos de servidores públicos da FHEMIG em fase de execução/cumprimento de sentença. "/>
        <s v="Há uma grande variedade de verbas, de natureza distinta, para carreiras variadas, com fundamentos e impacto financeiro muito distinto. _x000a_Há ações em todos os estágios e não se pode precisar o resultado. Os resultados variam segundo a vantagem e segundo as circunstâncias fáticas da vida funcional._x000a_Exemplos de verbas pleiteadas: GEPI, GCP, horas extras, quinquênios, vantagem pessoal (RET), adicional de insalubridade, adicional de local de trabalho, vantagem pessoal, vantagem de servidores da Minas Caixa, etc. _x000a_Há ações em todos os estágios e não se pode precisar o resultado._x000a_"/>
        <s v="Tratam-se de 13.900 ações ordinárias de cobrança de valores expurgados de cadernetas de poupança da extinta MINASCAIXA por ocasião dos planos econômicos Bresser, Verão, Collor I e Collor II. A linha de defesa do Estado de Minas Gerais sustenta-se na própria inexistência do direito baseada na legalidade dos atos da instituição financeira por ocasião das alterações dos regimes monetários. À vista das inúmeras ações em que se discute o direito aos expurgos inflacionários, em sede de repercussão geral, o STF determinou o sobrestamento de todos os feitos, até o julgamento por aquela corte Suprema dos temas 264 (RE 626.307/SP) e 265 (RE 591.797/SP)."/>
        <s v="0357213-59.2010.8.13.0079A autora Maria das Graças Batista Prates teve seu filho assassinado , à época detento,  e em virtude do ocorrido, alega na exordial ser  responsabilidade do ente público indenizá-la, pois seu filho estava sob custódia deste. Processo já em fase de cumprimento de sentença. O Autora executa o valor de R$35.607,96. Já  houve a expedição de precatório, ou seja, a questão já está definida restando apenas  pagamento. "/>
        <s v=" 0198659-46.2014.8.13.0027Alega a autora Jacqueline Roberta Lopes que houve abordagem indevida da Polícia Militar enquanto a Autora pretendia prestar socorro ao seu companheiro, que se encontrava feirido; que em razão da atuação indevida  da Polícia Militar a autora foi baleada, necessitando de intervenção cirúrgica. Alega ainda que a conduta da Polícia Militar importou atraso na prestação de socorro ao seu companheiro, de sorte que este faleceiu. Em relação ao Municpio de Betim, pretende a indenização por danos morais em razão de indevido tratamento médico que lhe foi prestado. Conclui que tais fatos são aptos a caracterizar a responsabilidade civiil e, consequentemente, a existência de dano moral em face dos réus, na importância sugerida de R$150.00,00 (cento e cinquenta mil reais). Defesa apresentada pelo Estado. O processo está em curso."/>
        <s v=" 5019784-27.2018.8.13.0027Trata-se de pedido de indenização por danos materiais e morais movida por mãe de vítima assassinada por Policial Civil em tratamento psiquiátrico com arma da corporação"/>
        <s v="0161456-93.2011.8.13.0079 Ação movida pela genitora de Kelly Christie do Nascimento Zeferino, alegando que esta sofria agressões na escola estadual em que estudava. Neste processo, foi prolatada sentença condenando o Estado a pagar R$ 6.000,00, mais os consectários legais. O Estado interpôs recurso de apelação. O valor foi confirmado em segunda instância."/>
        <s v="0256075-11.2010.8.13.0027Requer o reconhecimento de vínculo trabalhista com a Administração Pública e o pagamento das verbas que entende devidas "/>
        <s v="0305067-36.2013.8.13.0079Ingressa o autor Wagner Batista dos Santos em juízo alegando, em síntese, que sofrera prisão ilegal em 14/09/2001, tendo ficado acautelado por 13 (treze) dias, razão pela qual pretende a condenação do Estado no pagamento de indenização por danos morais. Foi realizada a audiência de instrução e julgamento em 02/03/2016, tendo sido os autos enviados para conclusão e prolação de sentença na mesma data. Os autos foram devolvidos sem julgamento para juntada de petição e retornaram conclusos para julgamento na data de 26/02/2018. "/>
        <s v="0346115-43.2011.8.13.0079 O Autor Marlon César Dias Nascimento alega estar sendo cobrado injustamente por dívidas de um veículo que não lhe pertence. Atualmente os autos estão na fase de manifestação de especificação de provas. O autor e um dos réus entraram em acordo para pagamento de quantia indenizatória e protocolizaram petição nos autos requerendo a extinção do processo. Não obstante, considerando a existência de pedidos em face do Estado de Minas Gerais, como a retirada do veículo do nome do autor, cancelamento de multas e infrações de trânsito, etc., Não tendo sido prolatada sentença ou realizado acordo entre as partes. Processo concluso para sentença em 17/02/2017. "/>
        <s v="0422817-30.2011.8.13.0079 Trata-se de Ação de Indenização movida por Mateus Correa Sena, que alega ter sido preso injustamente. Após a fase de produção de provas, os autos foram para a conclusão e aguarda a juntada de petição desde 10/09/2013. Ainda não há sentença. Foi cancelada a audiência de instrução na comarca de Belo Horizonte, ante a ausência de intimação do Estado de MG. O processo, ainda, não se encontra sentenciado. Conclusos para despacho desde 14/09/2018. "/>
        <s v="0489261-45.2011.8.13.0079Ação de indenização - Elaine Tibúrcio  aduz que seu filho de 14 morreu nas dependências da unidade Prisional - DOPCAD. Julgado parcialmente procedente, condenando o EMG ao pagamento de R$ 16.666,67, por danos morai. Não reconhecendo o pedido de danos materiais. A autora apresentou Embargos de Declaração- que foram rejeitados. Em seguida apresentou apelação. Autos remetidos ao tribunal em 22/11/18."/>
        <s v="5029024-15.2017.8.13.0079Professora  efetiva demitida por processo administrativo em 2009. Obteve tutela recursal em agravo de instrumento para ser reintegrada ao serviço público em 2012. Própria Adm. Pública anulou posteriormente o ato de demissão por irregularidades no processo administrativo, sendo a autora definitivamente reintegrada. Ajuizou ação para cobrança dos vencimentos não recebidos no período, bem como danos morais, uma vez que o ato de demissão impediu sua candidatura ao cargo de vereadora de Contagem. Planilha de cálculo da autora inclui como indenização por danos morais os vencimentos de vereadora por 48 meses. Considero provável a condenação do Estado ao recebimento dos vencimentos não pagos, mas improvável a condenação dos danos morais no valor solicitado."/>
        <s v=" 0018822-73.2000.8.13.0301 Trata-se de ação de indenização por danos materiais e morais movida por Maria Senhora Batista em face do Estado de Minas Gerais. A autora teve seu filho assassinado em 23 de Setembro de 1997, à época detento,  e em virtude do ocorrido, alega na exordial ser  responsabilidade do ente público indenizá-la, pois seu filho estava sob custódia deste. O processo já transitou em julgado, está na execução de sentença e na fase de embargos à execução, visto que o EMG  está contestando o valor executado. Os presentes embargos à execução foram julgados improcedentes, condenando-se o Estado a pagar R$ 1.000,00 de honorários sucumbenciais, bem como mantendo-se os cálculos apresentados pelo contador judicial de fls. 87/88. Após transitar em julgado os referidos embargos a execução, a SCAT emitiu parecer contábil, no qual foram aceitos os cálculos de fl. 87/88 no valor de R$ 69.425,21, atualizados até fevereiro de 2014."/>
        <s v=" 1726047-54.2008.8.13.0027Alex Junior Francisco Rodrigues, apreendido por tentativa de ato infracional quando ainda menor de idade, foi submetido a tortura e abuso sexual por agente penitenciário. O referido agente já possui sentença criminal contra si transitada em julgada pelos crimes alegados contra o autor da ação bem como contra outros adolescentes. Sentença proferida em primeira instância, condenando o Estado de Minas Gerais ao pagamento de indenização no montante de 100 salários mínimos. Interposição de recurso de apelação em junho/18. Probabilidade de perda significativa."/>
        <s v="0078628-36.2010.8.13.0027 Ação movida por José Adalto Duarte e outros, com transito em julgado em dezembro de 2012. Condenação do Estado em pagar a quantia de R$50.000,00 (valor em dezembro de 2012). Os danos advém do fato de se ter lavrado procuração falsa no cartório de notas de Betim e com esta procuração os autores terem adquirido de terceiros o terreno onde edificaram sua residência. Precatório a disposição do Exequente. Estado alega excesso de execução dos cálculos apresentados. Processo com vista à parte autora."/>
        <s v="0147736-80.1998.8.13.0672Ação nº. 0147736-80.1998.8.13.0672-  Trata-se de Ação de Indenização movida por Ironbrás Indústria e Comércio (autos de nº 0672.98.014.773-6), na qual o IEF foi condenado a indenizar dano material, pelo prejuízo efetivo com o fechamento da empresa, recisões trabalhistas com empregados demitidos face falta de matéria prima para o labor, quebra de contratos bancários de  financiamento, de exportação e com fornecedores, no período de agosto de 1990 até a data da citação, além de lucros cessantes correspondente a tudo o que a autora deixou de ganhar efetivamente neste mesmo período, tomando-se por base a margem de lucros de suas similares na região. A sentença transitou em julgado antes da AGE assumir a representação judicial da autarquia, encontrando-se em fase de liquidação de sentença por arbitramento, sendo que a perita apresentou dois valores para liquidação, R$ 76.851.647,16 se o juiz entender que a citação ocorreu em 1995 (citação para a ação) ou R$ 929.720.965,11, se o juiz entender que a citação ocorreu em 2008 (citação na fase de liquidação). O Estado de Minas Gerais impugnou o laudo pericial firmando o entendimento de que a citação ocorreu em 1995, bem como os lucros cessantes não foram calculados baseado no lucro obtidos por empresas da região, mas por empresas de grande porte no cenário nacional, não similares à Ironbrás (GERDAU, USIMINAS e CSN) , ao contrário, portanto, do que determinado na sentença, além de ter incluído todas as rescisões trabalhistas abrangidas pelo processo falimentar, e não apenas aquelas restritas ao período de agosto de 1990 até a citação (para a ação, segundo o entendimento da AGE), ou seja, 1995. O Juiz, à vista dessas considerações, determinou a realização de nova perícia, por considerar a anterior imprestável, com determinação de observência das premissas defendidas pelo IEF/Estado, exceto no que tange ao marco final do período de indenização (1995), mais favorável ao IEF/Estado, o que justificou a interposição de recurso pelo IEF para o TJMG, que foi provido, tendo sido interposto, por isso, recurso para o STJ pela parte credora, que se encontra pendente de julgamento. Para a nova perícia, o Estado apresentou no processo dados de empresas similares da região que possibilitam o cálculo correto da indenização estritamente devida, apresentando na oportunidade seu cálculo, no valor aproximado de R$ 5.000.000,00. O processo encontra-se na pendência de realização da nova perícia."/>
        <s v="0171156-59.2012.8.13.0079 A autora MARCELA GIORGINI SILVA informa que o pai da Menor  Jucelma Pereira foi morto na cadeia por asfixia, após o 5º mês de prisão, sendo que o pai era responsável pelo seu sustento. Requer auxilio  para sua sobrevivência. ação já foi julgada procedente em primeira instancia, condenando o Estado de Minas Gerais ao pagamento de R$25.000,00 a título de danos morais e pensão mensal em favor da autora, no importe de 2/3 do salário mínimo, até a data em que completar 25 anos. Já interposto recurso de apelação. 21/11/2018 – Processo ainda se encontra em primeira instância aguardando procedimentos de praxe para ser enviado para o TJMG. "/>
        <s v="0191330-22.2010.8.13.0027Trata-se de Ação de Indenização por danos morais movida por Geraldo do Carmo Fernandes. O autor necessitava de cirurgia no olho direito,  e alega ter perdido a visão enquanto aguardava o cumprimento da antecipação de tutela determinada em processo judicial proposto contra o Estado. Houve instrução do feito, sendo realizada prova pericial. O Estado impungou o valor dos honorários periciais. Após, os autos foram conclusos. Publicado despacho de vista às partes em 17/02/2016.O processo se encontra em fase de instrução, sendo que no dia 22/09/2016 foi realizada perícia. Em 22/01/2018: em 17/07/2017 foi publicado despacho abrindo vista às partes sobre laudo pericial. Fase de instrução finalizada. 21/11/2018: conclusos para julgamento."/>
        <s v="030774184.2013.8.13.0079Trata-se de indenização por dano moral ajuizada por Ivanildo Souza da Silva em face do Estado de Minas Gerais decorrente de prisão ilegal, a qual foi julgada procedente condenando-se o Estado a pagar R$ 100.000,00 a título de danos morais"/>
        <s v="0468103-26.2014.8.13.0079Trata- se de ação de  Indenização por morte de preso, movida por Amaisa Maria de Oliveira – condenação em primeira instância ao pagamento de R$25.000,00 a título de danos morais. Recurso de apelação já interposto. Os autos foram enviados ao TJMG, porém, forem devolvido à primeira instância para apresentação de contrarrazões."/>
        <s v="6004336-02.2015.8.13.0027:Trata-se de ação em que a autora, Vânia da Conceição, pretende o indenização por danos morais e danos materiais resultantes da morte de Wanderson Rodrigues da Conceição, filho da requerente, ocorrida no interior da Policlínica em São Joaquim de Bicas. O pedido inicial foi julgado parcialmente procedente, condenando-se o EMG ao pagamento de indenização por danos morais, arbitrados em R$37.480,00 (trinta e sete mil quatrocentos e oitenta reais). Foi interposta apelação contra a sentença. Em 22/01/2018: o processo já foi encaminhado para TJMG e os autos encontram-se conclusos. 05/06/2018: recurso interposto pelo EMG não foi provido, sendo interposto embargos de declaração contra a decisão. 21/11/2018: embargos de declaração pendente de julgamento."/>
        <s v="6013315-50.2015.8.13.0027 Ação de indenização por danos morais ajuizadas por EUNICE ARRUDA DE SOUZA e OUTROS por erro médico. O processo encontra-se em fase de instrução."/>
        <s v="6114675-42.2010.8.13.0079O autor Mauro José Luiz alega ter ficado preso por mais de 03 anos por uma pena que já havia cumprido, gerando assim responsabilidade do Estado. Apresentada Alegações finais. O processo permanece concluso para julgamento desde 16/03/2015.  Sentença prolatada em 22/09/2017 julgando procedente o pedido para condenar o Estado de Minas Gerais a indenizar o autor no importe de R$ 15.000,00 (quinze mil reais) a títylo de danos morais. Contra decisão, foi interposto recurso cabível. O autor também apresentou recurso pleiteando a majoração do quantum indenizatório. 30/05/2018. Autos remetidos ao TJMG. 21/11/2018. Processo pendente de julgamento. "/>
        <s v="Ação de indenização n.º 0514.13.003909-2 proposta por WESLEI ANDRADE DE FREITAS – Indenização por danos morais requerida por um vigilante em virtude de estar presente em uma troca de tiros entre a polícia e bandidos em uma agência bancária. Valor pedido:                 R$ 120.000,00. Risco de Perda: Possível."/>
        <s v="Ação de indenização nº 5000351-02.2016.8.13.0223 proposta por Roger da Costa Amaral, que alega ter sido preso por suposta prática de crime de tráfico de drogas, e posteriormente absolvido por ausência de provas. Alega que em razão da falta de tratamento adequado de saúde na prisão, com uso de medicamentos equivocados para tratar uma infecção urinária, seu quadro de saúde se agravou, causando sequelas irreversíveis (tetraplegia). Pede indenização por danos materiais, morais e estéticos, e pensão vitalícia. Valor pedido:          R$ 14.018.242,00. Risco de perda:  Possível "/>
        <s v="Ação de indenização nº 0261.15.012421-0 proposta por Cristiano Anselmo de Faria, que alega ter sido preso preventivamente de forma ilegal. Valor pedido: 1.000.000,00. Risco de perda: Possível."/>
        <s v="Execução definitiva autos n. 2480788-18.2008.8.13.0313. Exequentel: Diva Silva de Oliveira e outros-Risco provável (conforme item 8) quando a ação judicial estiver em fase de execução. Citação do Estado para embargos;  Execução Definitiva autos nº. 0136004-16.2011.8.13.0521. Exequente: Joanna D'Arc Cardoso e Executado: Estado de Minas Gerais -A planilha de cálculo apresentada pelo credor contemplou, além da parcela incontroversa (precatório expedido) as demais pleiteadas. Risco provável (conforme item 8) quando a ação judicial estiver em fase de execução). Cálculo apresentado pelo perito. Aguarda manifestação das partes. ;Execução definitiva autos n. 0425953-77.2005.8.13.0521, Exequente Rogério Lúcio Alves e outros. Executado: Estado de Minas Gerais -Cálculo da SCAT, no montante de R$ 438.476,06 aceito pelos exequentes. Próximo passo corresponde à expedição do precatório;Execução definitiva autos n. 0035076-88.2005.8.13.0417. Exequentes:  Gilmar Rodrigues de Oliveira e Outros Executado: Estado de Minas Gerais -Risco provável (conforme item 8) quando a ação judicial estiver em fase de execução). Embargos ainda não decididos. "/>
        <s v="Ação indenizatória autos n. 0037722-16.2013.8.13.0280. Partes:  Luiz Alves de Queiroz e Réus: Barreto Nomam Distribuidora de Bebidas e Estado de Minas Gerais "/>
        <s v="PrecatórioAção nº 0033565-22.2010.8.13.0145 - Autor: Homero Ribeiro de Carvalho - Indenização por danos moraisMorte de menor por suposta negligência do Estado e da Fhemig, pedido de danos morais no valor equivalente a 5.000 salários mínimos. Não há decisão de 1º grau."/>
        <s v="Precatório e inclusão em folha de pagamentoAção n° 0006122-62.2011.8.13.0145 - Autor: Alisson Eurico Alvim - Indenização danos morais e materiaisIndenizatória por morte de inocente causada por disparo efetuado por Policial Civil de folga - sentença de 1º grau ainda não proferida - fase de perícia."/>
        <s v="PrecatórioAção nº 0145.10.043853-3 - Autor:  Tatiana Rodrigues - Ação de Indenização Danos Morais Resp EstadoIndenizatória por morte de inocente causada por disparo efetuado por Policial Civil de folga - sentença de 1º grau ainda não proferida (a 1ª foi cassada). Autos remetidos ao TJMG 2015, com recurso provido em parte, para reduzir a indenização. Pendente de julgamento nos tribunais superiores, sobre a questão dos juros. "/>
        <s v="PrecatórioAção nº 0369047-50.2013.8.13.0145 - Autor: Pedro Paulo Oliveira Melo - Ação de Indenização por danos morais e materiaisIndenizatória por morte de PMMG causada por disparo acidental efetuado por outro Policial Militar no próprio quartel. Sentença de 1º grau condenou em pagar indenização + sucumbência. Remetido ao TJMG AGO/2017, a sentença foi confirmada. Pendente de recurso nos Tribunais Superiores."/>
        <s v="PrecatórioAção nº 0699.07.072444-7 - Autor: João Wanderley Donato - Ação de indenização por danos materiais e morais. Ação de Indenização por dano moral em virtude excesso da Polícia Militar. Ação Julgada parcialmente procedente em 21/03/2014 - condenação em R$ 15.000,00 por danos morais e R$ 15.000,00 pode danos materiais.  Retornou do TJMG e está em fase de execução"/>
        <s v="PrecatórioAção nº 0145.08.435283-3 - Autor: Lucio Marques Ferreira Filho - Indenização Danos Materiais e MoraisO Estado foi condenado a pagar indenização ao autor pela morte da mãe em acidente automobilístico ocorrido em rodovia estadual. A condenação em sentença era de R$ 100.000,00. O TJMG reduziu para R$ 50.000, acrescido de atualização. Os autos já retornaram do TJMG. Aguardando execução."/>
        <s v="PrecatórioAção nº 0145.10.061253-3 - Autor: Nayara de Souza Mello e Outro - Indenização Danos MoraisIndenização por morte de genitor, ocasionada por disparo acidental de arma de fogo utilizada por policial militar. Ação julgada procedente, condenação de R$ 100.000,00 para cada autor à título de danos morais, totalizando R$ 200.000,00. O TJMG manteve tal valor. Transitou em julgado em 2013. Está em fase de execução._x000a_"/>
        <s v="PrecatórioAção nº  0187164-15.2014.8.13.0056 -  Exequente: Antônio Luiz de Oliveira e Outros. Execução de sentença  -  Ação de Indenização por danos morais e materiais.Trata-se de ação de indenização por danos materiais e morais  em razão de ato supostamente abusivo cometido por policiais das Polícias Militar e Civil, em operação realizada no Município de Barbacena, tendo baleado um dos autores por tê-lo confundido com um suposto infrator. Acórdão transitado em julgado condenando o Estado ao pagamento de danos morais na importância de R$ 120.000,00, danos materias no montante de R$ 66.483,55 e honorário de sucumbência  no valor de R$ 5.000,00. O valor exequendo está em discussão, via embargos, onde é questionada a validade do índice monetária e juros aplicados."/>
        <s v="Precatório e inclusão em folha de pagamentoAção n.º 0028995-72.2013.8.13.0699 - Autor:  Cirlene Aparecida Rufino - Ordinária Indenização Danos Morais_x000a_Morte de detento sob custódia - Acórdão condenando o Estado ao pagamento de danos morais no montante de R$ 40.000,00 e fixando pensão vitálicia mensal à autora equivalente a 2/3 do salário mínimo nacionalmente unificado, inclusão em folha. Fase: execução de sentença. Impugnada."/>
        <s v="PrecatórioAção nº 0145.95.021898-5 - Autor: Delfos Administração Ltda -  Desapropriação indireta/ Cump de sentençaCumprimento de sentença. Discussão a respeito do quantum devido à título de indenização por desapropriação para fins ambientais. Fase: perícia"/>
        <s v="PrecatórioAção 0010895-56.2010.8.13.0220 - Autor: Sidineia Gomes da Silva - Ação de IndenizaçãoEmbargos à Execução em ação de execução visando recebimento de indenização por danos morais por morte em presídio. Juiz homologou os cálculos do perito no valor de R$549.635,31. Recurso especial em agravo de instrumento pendente de julgamento.  Julgamento de procedência dos Embargos - Verificar qual valor foi definido."/>
        <s v="precatórioAção 0365704-12.2014.8.13.0145 - Autor:  Marcelino Diogo e outros - indenização por danos moraisAtuação arbitrária de policiais militares no cumprimento de um mandado de busca e apreensão de produtos criminosos. Na sentença o pedido foi julgado parcialmente procedente com a condenação do EMG ao pagamento de danos morais no valor de R$ 12.000,00. Contudo, por força de apelação do EMG, a sentença foi anulada. O processo retornou para 1º grau e aguarda nova sentença. "/>
        <s v="precatórioAção 0015844-72.2017.8.13.0384 - Autor: Camila Carolina dos Santos - indenização por danos moraisIndenização por danos morais - excesso de prisão. Ainda não há decisão de 1º grau."/>
        <s v="PrecatórioAção nº 5000386-17.2016.8.13.0625 - Autor: Adriano Costa Saniago - indenização danos moraisIndenização por danos morais pleteada por advogado alegando agressão policial quando no exercício da profissão. Ainda não há decisão de 1º grau"/>
        <s v="PrecatórioAção nº 0002734-96.2006.8.13.0220 - Autores: Sidinéia Gomes da Silva e outros - danos materiaisAção de reparação de danos materiais e morais em favor dos autores decorrentes do falecimento do marido e do pai dos autores na cadeia pública, por conta de disparo de arma de fogo por agente público destacado para guarda interno."/>
        <s v="PrecatórioAção nº 5003269-58.2017.8.0056 - Autores: Joana Darc Vilela e outro - danos moraisAção de reparação da danos morais e materiais proposta pelos autores na condição de pais de detento recolhido, agredido e morto no Presídio Regional de Barbacena.mortoAinda não foi proferida sentença."/>
        <s v="1) AÇÃO N. 0161614-90.2010.8.13.0433 (EXECUÇÃO DE TÍTULO JUDICIAL) EMBARGOS 0052589-11.2011.8.13.0433: Na Ação Indenizatória nº 0161614-90.2010.8.13.0433, em fase de execução de sentença, a autora está executando o valor de  R$ 287.537,71. O Estado opôs embargos, alegando que o valor correto é de R$ 201.976,29. Os Embargos foram julgados Procedentes e o precatório contemplará o valor apurado pelo Estado qual seja R$ 201.976,29. Os autos dos Embargos foram baixados em 27/06/2013. Já houve o pagamento dos Honorários Advocatícios Sucumbenciais, em 16/02/2015. O precatório já foi expedido.; 2) Ação n. 0433.96.019.406-9 (Execução de título judicial): Na Ação Indenizatória, em fase de execução de sentença, a parte autora apresentou cálculo de liquidação no valor de R$ 643.212,56. Não foi concedida vista ao Estado. Fizemos carga dos autos e a SCAT apontou um excesso no valor de R$ 431.267,94, razão pela qual interpusemos embargos de declaração. Os autos estão conclusos desde 13.09.2012, com risco de manutenção do valor pedido inicialmente pela parte autora. Já se encontra na fase de consulta sobre a existência de débitos junto ao Estado, a fim de fazer a compensação. Cálculo da SCAT homologado judicialmente. Precatório Expedido.; 3) Ação de indenização nº 0433.11.002184-0 - ANA CRISTINA DE SOUZA SILVA X ESTADO DE MINAS GERAIS: Trata-se de Ação Indenizatória ajuizada pelos irmãos de presidiário morto. O Estado alegou, preliminarmente, a ilegitimidade ativa ad causam, já que a responsabilidade por ricochete ou reflexa fica limitada aos pais, filhos ou cônjuge do falecido. No mérito alegou a ausência de nexo de causalidade, culpa exclusiva da vítima e inexistência de prova do danos material. Foram feitas as alegações finais em audiência. A sentença de primeiro grau foi parcialmente favorável ao autor. O TJMG reformou a sentença para condenar o EMG também em danos morais no importe total de R$160.000,00. Houve recurso especial do EMG não admitido, razão pela qual se interpôs agravo por instrumento ao STJ, que não foi provido.; 4) Ação de Indenização - Autos n. 0433.08.247772-3 - (Paulo Ricardo Alves Peres Oliveira e outra x EMG): Trata-se de Ação de Indenização por danos morais pela morte de Dilvar Peres  Oliveira por agente da Polícia Civil. A condenação foi imposta em primeiro grau e mantida nas instâncias superiores. Já houve expedição de precatório."/>
        <s v="1) Ação de indenização nº. 0433.09.304311-8 - MÁRCIO JOSUÉ F. VASCONCELOS  X ESTADO DE MINAS GERAIS: Trata-se de Ação Indenizatória em que o autor alega ter sido vítima de maus tratos na cadeia pública desta comarca de Montes Claros. Processo em fase de instrução.; 2) Ação de indenização nº. 0642.10.000784-7 - SINICLEI ROSA DA SILVA x ESTADO DE MINAS GERAIS: Processo nº 0642.10.000784-7: Trata-se de Ação de Indenização proposta perante a vara única da Comarca de São Romão, em que o autor, Siniclei Rosa da Silva, pleiteia a quantia de R$ 100.000,00, em razão de suposta atuação irregular de policiais militares. O feito encontra-se na fase julgamento.; 3) Ação Indenizatória - Autos n. 0002877-98.2015.8.13.0243 - LENNO FRANTIYESCO SANTANA X EMG: Trata-se de ação de indenização por dano moral e material, ajuizada por Lenno Frantiyesco Santana, pleiteando a quantia de R$ 468.364,00 (quatrocentos e sessenta e oito mil trezentos e sessenta e quatro reais). O feito está em fase de instrução. Processo n. 0243.15.000287-7, oriundo da Comarca de Serro/MG."/>
        <s v="Ação Ordinária 0115.03.002208-7 (alterar o valor relativamente a este processo - o precatório GV-4040PV - s/n Comum - que consta como aberto, tem como valor de face R$857.723,50 no site do TJMG, liquidação em 04/04/2016.) ; Ação Ordinária 0569.06.007702-5 (manter as mesmas informações); Ação Ordinária 0182.06.000329-6 (manter as mesmas informações); Ação Ordinária 0569.06.007653-0 (manter as mesmas informações); Ação Ordinária 0569.08.011402-2 (manter as mesmas informações); Ação Ordinária 0569.13.002269-6 (manter as mesmas informações); Ação Ordinária 0701.06.156503-5 (manter as mesmas informações);  Ação 0701.07.190291-3 (manter as mesmas informações); Ação - 0003548-47.2014.8.13.0182  (indenização por danos morais em fase de precatório. Autos conclusos para despacho. Manter na planilha tal como já constava haja vista que a fase processual é a mesma); Ação - 0003954-35.2013.8.13.0172  (risco remoto);  nº 0701.04.065986-7 (manter as mesmas informações); Ação de Indenização nº 0701.07.183472-8 (Ação de Indenização por danos morais e materiais com sentença condenatória em grau de recurso. Manter na planilha sem alterações);  Ação nº 0452254-88.2014.8.13.0701  (risco remoto); Ação nº 0569.07.010626-9 (nada tem a acrescentar); Ação nº 0455604-84.2014.8.13.0701 (risco remoto); Ação 0346682.17.2012.8.13.0701 (retirar este processo da lista). "/>
        <s v="Ação Indenizatória nº 0110.14.000290-5 Cristiano Bernardes Ramos - Abuso de Policial; Ação Indenizatória nº 0110.15.002149-1 - Cleberson Vicente Ferreira e Outros - Lesão corporal de preso; Ação Ordinária nº 0592.12.001500-9 - Casa Ryca Ltda. - Reparação de danos materiais e morais; Processo nº 0116 14 001357-8, cuja autora é SEBASTIANA MARIA PEREIRA; Processo nº 0024200-30.2014.8.13.0071, cujo autor é CARLOS JOSÉ CUSTÓDIO; Processo nº 0024846-40.2014.8.13.0071, cujo autor é RONALDO DONIZETTI HILÁRIO; Processo nº 0025538-39.2014.8.13.0071, cujo autora é ROSIMEIRE DONIZETTI; Processo nº 0024861-09.2014.8.13.0071, cujo autora é NAIARA CRISTINA HILÁRIO; Processo nº 0024184-76.2014.8.13.0071, cujo autora é JANAÍNA DA SILVA MEIRELES; Processo nº 0024069-55.2014.8.13.0071, cujo autora é SABRINA MACIEL BERNARDES; Processo nº 0024168-25.2014.8.13.0071, cujo autora é GISELE MACIEL MEIRELES; Processo nº 0024085.09.2014.8.13.0071, cujo autor é WASHINGTON MACIEL BERNARDES; Ação de Indenização. Processo nº 0027091-20.2013.8.13.0116, cujo autor é MARLI DE OLIVIERA VIEIRA;  Ação de Indenização. Processo nº 0050207-93.2013.8.13.0071, cujo autor é MARIA AUXILIADORA DA SILVA; Ação de Indenização. Processo nº 0041016-24.2013.8.13.0071, cujo autor é JOSÉ VITOR FERREIRA ; Ação Indenizatória nº 0110.15.000068-2 - Fabiana Lopes Geramano e outros - morte de Preso; Ação Indenizatória nº 0110.15.000239-9 - Caio Henrique da Silva Neves - morte de preso; Ação Ordinária - reparação danos morais - 0029252-20.2014.8.13.0390 - Arildo dias dos Santos - lesões corporais em prisão; Ação de Indenização - reparação danos morais - 0153785-55.2014.8.13.0518 - Rodrigo Afonso Cava - alegação de prisão indevida; Ação de Indenização - reparação danos morais - 0132268-91.2014.8.13.0518 - Eduardo Mariano de Oliveira - alegação de prisão indevida."/>
        <s v="Ação de Indenização - processo nº 00677867-48.2011.8.0693 - Requerente: Maria Creuza Mariano; Ação de Indenização por danos morais - processo nº 0944994-97.2009.8.13.0693 - Requerente: Mariana Regina de Oliveira; Ação Ordinária nº 0016.09.092317-4 - Marcos Pacheco  - Reparação de dano material e moral;  Ação de Indenização nº 0026.06.021792-9 - Janaína Bel Fernandes - lesão moral e à integridade física; Ação Indenizatória nº 0049822-10.2014.8.13.0525 - Requerente: Banco Santander Brasil S/A; Ação de Indenização - processo nº 0008756-22.2012.8.13.0460 - Requerente: Juscelino Felice e Eva Donizete Simões Faria; Ação Indenizatória nº 0110.15.000238-1 - Joel Ferreira da Costa - lesão corporal de preso."/>
        <s v="Há ações em todos os estágios. A jurisprudência se inclina por deferir a indenização."/>
        <s v="5001246-27.2018.8.13.0470 - MPMG - Saúde - falta de cirurgia - Danos morais coletivos_x000a_0152937-17.2018.8.13.0231 - MPMG - Transporte - necessidade de transporte para crianças - Danos morais coletivos_x000a_5002799-11.2016.8.13.0105 - MPMG - Segurança - Condenação do Estado de Minas Gerais à reparação de danos morais coletivos no importe de R$ 20.000.000,00 (vinte milhões de reais), em decorrência da alegada precariedade estrutural e quadro de superlotação do Presídio de Governador Valadares, revelando-se, segundo a demanda, lugar de reprodução de violências e de naturalização da ofensa institucional aos direitos humanos."/>
        <s v="ACP n. 0002259-42.2016.4.01.3815 - MPF - Aumento de repasses para Macrorregião de Barbacena, realização de convênios de cooperação para aquisição de insumos tecnológicos e logísticos e conclusão de obras nos hospitais da região"/>
        <s v=" 5057231-58.2018.8.13.0024 - - Regularização fundiária DPE- Ocupação Fazenda Cantagalo - Danos morais e materiais"/>
        <s v="Ação nº 0024.08.985972-2 - Procedimento de Conhecimento - Rimo Industrial Ltda. Foi interposto Recurso Especial em face ao acórdão que julgou a Apelação confirmando a sentença"/>
        <s v="1005294-58.2018.4.01.3803 - MPF- - Criação de fundo para transporte de mães à hospitais"/>
        <s v="086380527.2018.8.13.0000. -Ação de Declaratória c/c Repetição de Indébito nº 0024.09.706347-3: ARCELORMITTAL BRASIL S/A e ESTADO DE MINAS GERAIS. Aproveitamento extemporâneo de créditos de ICMS pela aquisição de bens do ativo imobilizado pela Belgo, incorporada pela empresa Autora.  Perdemos em primeira instância, e já foi interposto recurso de Apelação pelo Estado de Minas Gerais. A decisão contrária ao Estado na ação declaratória c/c repetição de indébito 0024.09.706347-3 já transitou em julgado. Parece que a empresa distribuiu a execução no PJE em janeiro/2018, mas não tenho conhecimento da citação do Estado. Restituição por meio de Precatório. A 2a PDA vai provocar o Gabinete do Advogado Adjuntyo solicitando e sugerindo o ajuizamento de ação rescisória. . à A ação transitou em julgado. Entretanto, a AGE ajuizou ação rescisória nº"/>
        <s v="Ação de execução. Autos n. 1506111-81.2004.8.13.0313. Exequente: Fundação São Franciso de Assis. Executado: Estado de Minas Gerais "/>
        <s v="Ação 0433.09.309.880-7 - Guedes e Paixão Ltda. Trata-se de Ação de Repetição de indébito, com sentença de primeiro grau favorável ao Autor. O Estado interposto Recurso de Apelação que reformou Parcialmente a Sentença, em 25/02/2014. Em 23/03/2015, os autos foram encaminhados à Comarca de Origem. No entanto, ainda não houve início à execução da sentença. O Julgamento do RE interposto pela autora está sobrestado na origem aguardando julgamento do tema 379 de repercussão geral no STF."/>
        <s v=" Trata-se de ações ajuizadas por várias empresas, aproximadamente 270 ações. Os casos envolvem várias matérias com possibilidade de perda possível.  "/>
        <s v="Trata-se de ação ordinária, cujas autoras são Esab S/A Ind. e Com. e Outras. Possui como matéria a repetição de indébito de AIR. A ação encontra-se em fase de discussão sobre o valor atualizado para fins de expedição de precatório. Com base em parecer da Assessoria (Núcleo de Auditoria Fiscal da AGE/MG), manifestou-se concordância com o valor atualizado de R$ 7.242.692,91 (p/ março/2014). Porém, as Autoras pretendem a aplicação de outras índices que majoram esse valor em mais de R$ 1.700.000,00. Ressalto, entretanto, que eventual decisão a respeito ainda poderá se sujeitar a possíveis recursos. "/>
        <s v="Considerando que o IPSEMG tem um universo de aproximadamente 450.000 contribuintes;"/>
        <s v="Ação nº 1010035-87.2017.4.01.3800 – Município de Formiga ajuizou ação contra o Estado e a União, visando obter o ressarcimento de valores com fornecimento judicial de medicamentos e insumos. Fase: Instrução. Valor Pedido: R$ 1.454.346,44. Risco de Perda: Possível."/>
        <s v="Ação nº 5000834-46.2018.8.13.0713 - Autor: Município de Viçosa Ação proposta pelo município para recebimento de repasse de verbas. "/>
        <s v="Ação nº 5000787-09.2017.8.13.0713 - Autor: Município de Viçosa Ação proposta pelo município para recebimento de repasse de verbas. "/>
        <s v="Ação de Execução de Honorários de Sucumbência - autos n. 0278.06.003557-5 (Raimundo Soares Nonato): Trata-se de Execução de Sentença que condenou o Estado em honorários de Sucumbência, em Ação Discriminatória movida pela RURALMINAS contra a FLORESTAS RIO DOCE S/A. O Estado interpôs Embargos à Execução, entendendo como devido R$140.398,28 (cento e quarenta mil, trezentos e noventa e oito reais e vinte e oito centavos), caso não se reconheça a prescrição (autos n. 0278.11.001264-0)."/>
        <s v="Ação nº. 0024.87.398870-3 Desapropriação - Verba Honorária devida em Embargos à Execução ajuizado pelo ESTADO em face de Guilherme Siriani e Geralda Augusta Siriani. Transitou em julgado em 07.06.2018 mantida a condenação do Estado de Minas Gerais"/>
        <s v="1) Ação ordinária 0104119-34.2012.8.13.0105 (7.ª Vara Cível de Goval) ajuizada pelo Munic. de Governador Valadares em face do EMG com o fim de obter o desembargo do aterro sanitário da cidade. Ação de objeto ambiental que busca a liberação do aterro sanitário da cidade. Obtivemos o embargo admnistrativo do local denominado &quot;lixão&quot;. O município perdeu um prazo de agravo, onde poderia ter obtido a extinção da ação e pleiteado a medida por outros meios. A jurisprudência do TJMG não é favorável, mas o deslinde da ação demandará prova pericial. Valor estimado R$ 34.000.000,00. 2) Ação Civil Pública 0348587-70.2010.8.13.0105 que busca a regularização e implemento das políticas de conservação ambiental em face do Pico do Ibituruna, símbolo maior de Governador Valadares, e unidade de conservação de proteção integral, da modalidade monumento natural, assim instituído por norma constitucional estadual (art. 84 do ADCT).  A ação foi julgada procedente em 2014, condenando EMG e IEF para  elaborarem o plano de manejo da unidade de conservação Pico do Ibituruna, conforme art. 27 da Lei n. º 9.985/00, no prazo de 02 (dois anos), e instituam o conselho consultivo da unidade de conservação Pico do Ibituruna, conforme art. 29 da Lei n. º 9.985/00 e art. 5º, da Lei Estadual n. º 21.158/14, no prazo de 180 (cento e oitenta dias), tudo sob pena de multa diária de R$ 1.000,00 (mil reais). A decisãoi foi confirmada pelo TJMG e nesse interim foi publicada a Lei Estadual  21.158/14. A SEMAD foi comunicada diversas vezes e se encontra em mora acerca do cumprimento dos dois itens. O MP já sinalizou que neste ano de 2018 dará andamento em sua execução para cumprimento e exigência da multa. R$ 365.000,00."/>
        <s v="Trata-se de Execução de TAC firmado pela extinta RURALMINAS com o MPEMG que fora descumprido. A execução foi embargada, estando os embargos em fase de instrução. Execução Por Título Extrajudicial - Autos n. 0570.16.002326-5 - (Ministério Público do EMG x EMG)"/>
        <s v="Trata-se de execuções de título extrajudicial, através do qual o exequente pleiteia crédito do PROGRAMA BOLSA VERDE. A execução foi embargada pelo EMG, estando ainda na fase inicial. 1) Execução Por Título Extrajudicial - Autos n. 0352.16.005612-8 - (Geraldo Magela Fonseca Homem x EMG); 2) Execução Por Título Extrajudicial - Autos n. 0352.16.001252-7 - (Francisco Rosa de Faria x EMG); 3) Execução Por Título Extrajudicial - Autos n. 0352.16.005613-6 - (Christiano Cecílio de Faria x EMG); 4) Execução Por Título Extrajudicial - Autos n. 0429.16.001437-0 - (Elizabete Rodrigues de Oliveira x EMG). "/>
        <s v="0029461-40.2016.8.13.0027Cuida a espécie de execução provisória por quantia certa ajuizada em desfavor do Estado de Minas Gerais, por meio da qual pretende o exequente, ora embargado, o depósito da quantia de R$ 247.860,00 referente ao valor da multa diária determinada na decisão interlocutória, que deferiu os efeitos da tutela antecipada. "/>
        <s v="Ação de Obrigação de Fazer - 0009693-30.2013.8.13.0611: Trata-se de condenação em fornecimento de medicamento com MULTA COMINATÓRIA por descumprimento da tutela antecipada, no valor de R$180.000,00 (cento e oitenta mil reais). O procurador do feito interpôs o recurso próprio que foi recebido apenas no efeito devolutivo e,após, foi provido em parte para reduzir a multa cominatória para R$50.000,00 (cinquenta mil reais). Precatório expedido."/>
        <s v="5003945-11.2017.8.13.0701 - Ação visando a reforma do laboratório de Uberaba"/>
        <s v="Ação ordinária - Medicamento (Tratamento anual) -0707.13.015000-6 - Vanderlei Ferreira: Trata-se de ação ordinária ajuizada pela Defensoria Pública em face do EMG, em que pleiteia o fornecimento do medicamento Pegloticase (Kristexxa) para o tratamento da doença &quot;gota&quot; do autor Vanderlei Ferreira. O tratamento anual, com medicamento importado, suplanta a soma de R$ 1.000.000,00. Aguarda julgamento em 1ª instância. Relata o Dr. Juarez Raposo Oliveira que ao elaborar o relatório de risco fiscal das ações sob sua responsabilidade, o que foi feito após rigorosa análise dos Critérios do Anexo 2,  chegou a conclusão de que a classificação do item em apreço se dá como realmente &quot;Possível&quot;, pois nos termos do item 13 e levando-se em conta o vultuoso preço do tratamento medicamentoso pleiteado, &quot; a solução da ação judicial depende de produção de prova pericial&quot;; Ação Ordinária - Realização de cirurgia - 0707.14.010060-3 - João Mariano Fernandes: Trata-se de ação ordinária em que o autor busca a condenação do EMG em custear o procedimento cirúrgico de Vitrectomia. Procedimento este orçado em R$25.000,00. Já houve a condenação em primeira instância, aguardando-se a subida e julgamento do recurso de apelação em segunda instância."/>
        <s v="Ação ordinária - Medicamento (Tratamento anual) - 0707.13.013981-9 - Antônio Carlos Leite: Trata-se de ação ordinária ajuizada pela Defensoria Pública em face do EMG, em que pleiteia o fornecimento do medicamento Pegloticase (Kristexxa) para o tratamento da doença &quot;gota&quot; do autor Antônio Carlos Leite. O tratamento anual, com medicamento importado, suplanta a soma de R$ 1.000.000,00. Aguarda julgamento em 1ª instância. Relata o Dr. Juarez Raposo Oliveira que ao elaborar o relatório de risco fiscal das ações sob sua responsabilidade, o que foi feito após rigorosa análise dos Critérios do Anexo 2,  chegou a conclusão de que a classificação do item em apreço se dá como realmente &quot;Possível&quot;, pois nos termos do item 13 e levando-se em conta o vultuoso preço do tratamento medicamentoso pleiteado, &quot; a solução da ação judicial depende de produção de prova pericial&quot;. "/>
        <s v="1002073-04.2017.4.01.3803 - MPF - Saúde - Construir, em até 24 meses, um Hospital Regional em Uberlândia, com, ao menos, 600 leitos. Manter o hospital em funcionamento e administrá-lo."/>
        <s v="Ação Ordinária nº 0103.14.000116-7 - Ministério Público estadual - Reforma de Cadeia Pública; Ação Ordinária nº 0110.14.000045-3 Ministério Público Estadual - Reforma de Cadeia Pública; Ação Civil Pública nº 0210659-51.2012.8.13.0479 - Ministério Público do EMG X EMG."/>
        <s v="1007866-84.2018.4.01.3803 - MPF - implante de monitoramento eletrônico"/>
        <s v="Trata-se de mandado de segurança nº 0701.14.000691-0 impetrado pelo MPMG por meio do qual pleiteia que, no âmbito da Superintendência de Ensino de Uberaba, sejam disponibilizadas novas vagas no ensino noturno em favor de todos os estudantes maiores de 16 anos que não comprovarem trabalho por meio da carteira de trabalho, mas que o façam por outros meios. A ordem foi concedida em 1ª instância e os autos se encontram no TJMG para julgamento do recurso interposto pelo EMG. "/>
        <s v="URV-o risco fiscal referente a diferenças de vencimento por força das ações envolvendo pedidos relacionados à conversão pela  URV, inicialmente, levando-se em conta o percentual previsto em lei de 11,98%, ensejou uma previsão de condenação na ordem de r$1.300.000.000,00 (hum bilhão e trezentos milhões de reais), a se considerar o número de servidores do poder executivo, e ainda, a possibilidade de incorporação daquele percentual na remuneração. Entretanto, judicialmente encontrou um percentual máximo de 3,89% e para nem todos os servidores, sem embargos de que em vários casos não houve incorporação."/>
        <s v="Ações em que se pleiteia estabilidade, manutenção do vínculo, aposentadoria, férias-prêmio, FGTS e/ou outras verbas. _x000a_Em relação à estabilidade a questão restou decidida em virtude da declaração de inconstitucionalidade da lei, mas diversas verbas vêm sendo deferidas judicialmente._x000a_No momento, a maior preocupação refere-se à existência de diversos beneficiários da lei que ingressam com múltiplas ações pleiteando direitos incongruentes entre si, por exemplo, FGTS pleiteado em uma ação (fundamento da nulidade do vínculo temporário) e férias-prêmios indenizadas (fundamento em vínculo estatutário)._x000a_Quanto ao pleito referente ao FGTS, a jurisprudência reconheceu que, havendo nulidade do vínculo temporário (natureza de contrato ou vínculo jurídico-administrativo), a verba é devida. Nestes casos, é muito provável a perda. Há ações em todos os estágios e não se pode precisar o resultado._x000a_"/>
        <s v="Serviços Terceirizados. As empresas não pagam os empregados utilizados na prestação de serviços e assim o Estado acaba sendo às vezes condenado subsidiariamente na Justiça do Trabalho."/>
        <s v="Os valores estimados da condenação são: para as unidades socioeducativas de Belo Horizonte gerará impacto financeiro anual de R$ 26.499.128,03 (vinte e seis milhões quatrocentos e noventa e nove mil cento e vinte oito reais e três centavos). "/>
        <s v="1010005-52.2017.4.01.3800 - Trata-se de ação civil pública  proposta pela Federação das Santas Casas de Misericórdia, Hospitais Filantrópicos e Entidades de Filantropia e Beneficência do Estado de Minas Gerais em face da União e do Estado de Minas Gerais. Afirma que o objeto da ação reside em dois pontos centrais: A não aplicação dos mínimos constitucionais das receitas fiscais do tesouro estadual, bem como a conduta do Estado de Minas Gerais de inadimplir com suas obrigações perante os hospitais, no tocante aos programas em vigor. "/>
        <s v="5142605-13.2016.8.13.0024 -  A ação discute se há transferência pelo Estado à saúde de 12% do orçamento de 2016 em diante. Não há como prever o valor em jogo, já que passa pelo orçamento executado e o montante que eventualmente não tenha sido transferido. "/>
        <s v="5180886-04.2017.8.13.0024 - Trata-se de Ação Popular em que se alega ausencia de integralidade e regularidade dos repasses financeiros da Saúde. Defcit financeiro, segundo a demanda, de R$ 2.902.839.289,42"/>
        <s v="2491042-34.2014.8.13.0024 - O SINDUTE pleiteia o pagamento de FGTS aos servidores efetivados pela LC 100/2007 e dispensados em virtude da ADI 4.876.  Alega que a declaração de incoNstitucionalidade da LC 100/2007 tornou nulos os vínculos daqueles servidores com a administração pública. Pede a aplicação do paradigma do RE nº 596.478, que reconheceu o direito aos depósitos do FGTS para empregados cujos contratos com a Administração tenham sido declarados nulos. (Há precedente do STF no RE 765.320/MG, julgado no regime de repercussão geral)."/>
        <s v=" 5093513-95.2018.8.13.0024; 5105620-11.2017.8.13.0024; 0865158-39.2017.8.13.0000; 0564540-41.2015.8.13.0000; 6052218-66.2015.8.13.0024; 6052218-66.2015.8.13.0024; 6052218-66.2015.8.13.0024; 5054111-07.2018.8.13.0024; 0238390-62.2016.8.13.0000; 0243131-77.2018.8.13.0000; 2550577-59.2012.8.13.0024; 0891188-14.2017.8.13.0000; 3756247-43.2013.8.13.0024; 2787021-10.2012.8.13.0024; 1327605-96.2012.8.13.0024 - Procuradores do Estado aposentados. Direito à incorporação da GCP – Gratificação Complementar de Produtividade com base na isonomia e paridade."/>
        <s v="2557976-08.2013.8.13.0024 - Na espécie, cuida-se de ação civil pública em que se requer a condenação do Estado de Minas Gerais na realização de obras/intervenções necessárias à adequação das normas de acessibilidade do Centro Administrativo do Governo de Minas Gerais.  "/>
        <s v="8622291-89.2015.1.00.0000 (ADI 5353) - Engloba 5002793-19.2017.8.13.0024; 6106400-02.2015.8.13.0024; 6116226-52.2015.8.13.0024; 5005557-75.2017.8.13.0024 - Ação Direta de Inconstitucionalidade, ajuizada pelo Procurador-Geral da República, com pedido de medida cautelar, contra a Lei 21.720, de 14 de julho de 2015, do Estado de Minas Gerais, que prevê transferência de depósitos judiciais para conta específica do Poder Executivo, “para o custeio da previdência social, o pagamento de precatórios e assistência judiciária e a amortização da dívida com a União”. Possibilidade do Estado de Minas Gerais devolver todos os valores já levantados nos termos da Lei Estadual em comento e do contrato celebrado com o Tribunal de Justiça de Minas Gerais e o Banco do Brasil."/>
        <s v="6113768-62.2015.8.13.0024 - O Estado de Minas Gerais questiona os valores cobrados pela Oi Telemar na prestação dos serviços da Rede IP Multisserviços."/>
        <s v="7457444-44.1990.8.13.0024 - Servidores públicos estabilizados como defensor público, com fulcro no art. 22 do ADCT"/>
        <s v="5002793-19.2017.8.13.0024-Ação Popular ajuizada em face da ausência de recomposição do Fundo de Reserva referente aos depósitos judiciais (dever de manter uma reserva de 30% dos valores depositados em juízo).Liminar indefrida. Aguarda manifestação das partes a respeito da citação do banco do Brasil, a fim de que possa integrar o polo passiv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5">
  <r>
    <x v="0"/>
    <n v="4500000"/>
    <x v="0"/>
    <x v="0"/>
    <x v="0"/>
    <x v="0"/>
  </r>
  <r>
    <x v="1"/>
    <n v="960000"/>
    <x v="0"/>
    <x v="1"/>
    <x v="1"/>
    <x v="1"/>
  </r>
  <r>
    <x v="2"/>
    <n v="2500000"/>
    <x v="0"/>
    <x v="1"/>
    <x v="2"/>
    <x v="2"/>
  </r>
  <r>
    <x v="3"/>
    <n v="104695.03"/>
    <x v="0"/>
    <x v="0"/>
    <x v="3"/>
    <x v="3"/>
  </r>
  <r>
    <x v="3"/>
    <n v="485000"/>
    <x v="0"/>
    <x v="0"/>
    <x v="3"/>
    <x v="4"/>
  </r>
  <r>
    <x v="3"/>
    <n v="800000"/>
    <x v="0"/>
    <x v="0"/>
    <x v="4"/>
    <x v="5"/>
  </r>
  <r>
    <x v="3"/>
    <n v="42000"/>
    <x v="0"/>
    <x v="0"/>
    <x v="4"/>
    <x v="6"/>
  </r>
  <r>
    <x v="4"/>
    <n v="650000"/>
    <x v="1"/>
    <x v="0"/>
    <x v="5"/>
    <x v="7"/>
  </r>
  <r>
    <x v="4"/>
    <n v="3047574.71"/>
    <x v="1"/>
    <x v="0"/>
    <x v="5"/>
    <x v="8"/>
  </r>
  <r>
    <x v="4"/>
    <n v="1270164.25"/>
    <x v="1"/>
    <x v="0"/>
    <x v="5"/>
    <x v="9"/>
  </r>
  <r>
    <x v="4"/>
    <n v="827140.09"/>
    <x v="1"/>
    <x v="0"/>
    <x v="5"/>
    <x v="10"/>
  </r>
  <r>
    <x v="4"/>
    <n v="10397365.060000001"/>
    <x v="1"/>
    <x v="0"/>
    <x v="5"/>
    <x v="11"/>
  </r>
  <r>
    <x v="4"/>
    <n v="1035788.66"/>
    <x v="1"/>
    <x v="0"/>
    <x v="5"/>
    <x v="12"/>
  </r>
  <r>
    <x v="5"/>
    <n v="90717774.549999997"/>
    <x v="1"/>
    <x v="0"/>
    <x v="5"/>
    <x v="13"/>
  </r>
  <r>
    <x v="6"/>
    <n v="914831.09"/>
    <x v="1"/>
    <x v="0"/>
    <x v="5"/>
    <x v="14"/>
  </r>
  <r>
    <x v="7"/>
    <n v="1291120.48"/>
    <x v="1"/>
    <x v="0"/>
    <x v="5"/>
    <x v="15"/>
  </r>
  <r>
    <x v="8"/>
    <n v="22580100"/>
    <x v="1"/>
    <x v="1"/>
    <x v="5"/>
    <x v="16"/>
  </r>
  <r>
    <x v="9"/>
    <n v="2437614.38"/>
    <x v="0"/>
    <x v="0"/>
    <x v="3"/>
    <x v="17"/>
  </r>
  <r>
    <x v="9"/>
    <n v="2183797.39"/>
    <x v="1"/>
    <x v="0"/>
    <x v="6"/>
    <x v="18"/>
  </r>
  <r>
    <x v="9"/>
    <n v="60000000"/>
    <x v="0"/>
    <x v="2"/>
    <x v="2"/>
    <x v="19"/>
  </r>
  <r>
    <x v="9"/>
    <n v="12300000"/>
    <x v="0"/>
    <x v="0"/>
    <x v="7"/>
    <x v="20"/>
  </r>
  <r>
    <x v="9"/>
    <n v="355269"/>
    <x v="0"/>
    <x v="0"/>
    <x v="7"/>
    <x v="21"/>
  </r>
  <r>
    <x v="9"/>
    <n v="15000000"/>
    <x v="0"/>
    <x v="0"/>
    <x v="7"/>
    <x v="22"/>
  </r>
  <r>
    <x v="9"/>
    <n v="13372845"/>
    <x v="1"/>
    <x v="0"/>
    <x v="7"/>
    <x v="23"/>
  </r>
  <r>
    <x v="9"/>
    <n v="600000"/>
    <x v="0"/>
    <x v="0"/>
    <x v="7"/>
    <x v="24"/>
  </r>
  <r>
    <x v="10"/>
    <n v="414572210.81"/>
    <x v="0"/>
    <x v="1"/>
    <x v="5"/>
    <x v="25"/>
  </r>
  <r>
    <x v="11"/>
    <n v="212000"/>
    <x v="0"/>
    <x v="0"/>
    <x v="8"/>
    <x v="26"/>
  </r>
  <r>
    <x v="12"/>
    <n v="100000"/>
    <x v="1"/>
    <x v="2"/>
    <x v="8"/>
    <x v="27"/>
  </r>
  <r>
    <x v="13"/>
    <n v="180000000"/>
    <x v="0"/>
    <x v="1"/>
    <x v="1"/>
    <x v="28"/>
  </r>
  <r>
    <x v="14"/>
    <n v="29621806.73"/>
    <x v="1"/>
    <x v="1"/>
    <x v="5"/>
    <x v="29"/>
  </r>
  <r>
    <x v="15"/>
    <n v="100000"/>
    <x v="1"/>
    <x v="1"/>
    <x v="6"/>
    <x v="30"/>
  </r>
  <r>
    <x v="15"/>
    <n v="100000"/>
    <x v="1"/>
    <x v="1"/>
    <x v="6"/>
    <x v="31"/>
  </r>
  <r>
    <x v="16"/>
    <n v="20000000"/>
    <x v="0"/>
    <x v="2"/>
    <x v="9"/>
    <x v="32"/>
  </r>
  <r>
    <x v="16"/>
    <n v="31374503.5"/>
    <x v="0"/>
    <x v="1"/>
    <x v="8"/>
    <x v="33"/>
  </r>
  <r>
    <x v="16"/>
    <n v="50000000"/>
    <x v="0"/>
    <x v="1"/>
    <x v="10"/>
    <x v="34"/>
  </r>
  <r>
    <x v="16"/>
    <n v="7396704.0999999996"/>
    <x v="1"/>
    <x v="0"/>
    <x v="5"/>
    <x v="35"/>
  </r>
  <r>
    <x v="16"/>
    <n v="2047919.72"/>
    <x v="1"/>
    <x v="0"/>
    <x v="5"/>
    <x v="36"/>
  </r>
  <r>
    <x v="16"/>
    <n v="2047920.72"/>
    <x v="1"/>
    <x v="0"/>
    <x v="5"/>
    <x v="37"/>
  </r>
  <r>
    <x v="17"/>
    <n v="1500000"/>
    <x v="1"/>
    <x v="1"/>
    <x v="6"/>
    <x v="38"/>
  </r>
  <r>
    <x v="17"/>
    <n v="1500000"/>
    <x v="1"/>
    <x v="1"/>
    <x v="6"/>
    <x v="39"/>
  </r>
  <r>
    <x v="17"/>
    <n v="1000000"/>
    <x v="1"/>
    <x v="1"/>
    <x v="6"/>
    <x v="40"/>
  </r>
  <r>
    <x v="17"/>
    <n v="1000000"/>
    <x v="1"/>
    <x v="1"/>
    <x v="6"/>
    <x v="41"/>
  </r>
  <r>
    <x v="17"/>
    <n v="1000000"/>
    <x v="1"/>
    <x v="1"/>
    <x v="6"/>
    <x v="42"/>
  </r>
  <r>
    <x v="17"/>
    <n v="500000"/>
    <x v="1"/>
    <x v="1"/>
    <x v="6"/>
    <x v="43"/>
  </r>
  <r>
    <x v="17"/>
    <n v="2000000"/>
    <x v="1"/>
    <x v="1"/>
    <x v="6"/>
    <x v="44"/>
  </r>
  <r>
    <x v="17"/>
    <n v="82800000"/>
    <x v="0"/>
    <x v="1"/>
    <x v="9"/>
    <x v="45"/>
  </r>
  <r>
    <x v="17"/>
    <n v="1000000"/>
    <x v="1"/>
    <x v="1"/>
    <x v="8"/>
    <x v="46"/>
  </r>
  <r>
    <x v="17"/>
    <n v="1000000"/>
    <x v="0"/>
    <x v="1"/>
    <x v="8"/>
    <x v="47"/>
  </r>
  <r>
    <x v="17"/>
    <n v="10000000"/>
    <x v="1"/>
    <x v="1"/>
    <x v="2"/>
    <x v="48"/>
  </r>
  <r>
    <x v="17"/>
    <n v="5000000"/>
    <x v="0"/>
    <x v="1"/>
    <x v="2"/>
    <x v="49"/>
  </r>
  <r>
    <x v="17"/>
    <n v="2180000"/>
    <x v="1"/>
    <x v="0"/>
    <x v="7"/>
    <x v="50"/>
  </r>
  <r>
    <x v="18"/>
    <n v="100000"/>
    <x v="0"/>
    <x v="1"/>
    <x v="2"/>
    <x v="51"/>
  </r>
  <r>
    <x v="18"/>
    <n v="2860708.58"/>
    <x v="1"/>
    <x v="1"/>
    <x v="5"/>
    <x v="52"/>
  </r>
  <r>
    <x v="19"/>
    <n v="556343.56000000006"/>
    <x v="0"/>
    <x v="0"/>
    <x v="3"/>
    <x v="53"/>
  </r>
  <r>
    <x v="19"/>
    <n v="297787.78000000003"/>
    <x v="0"/>
    <x v="0"/>
    <x v="3"/>
    <x v="54"/>
  </r>
  <r>
    <x v="19"/>
    <n v="582658.07999999996"/>
    <x v="0"/>
    <x v="0"/>
    <x v="3"/>
    <x v="55"/>
  </r>
  <r>
    <x v="19"/>
    <n v="342870.61"/>
    <x v="0"/>
    <x v="0"/>
    <x v="3"/>
    <x v="56"/>
  </r>
  <r>
    <x v="19"/>
    <n v="100602.62"/>
    <x v="0"/>
    <x v="0"/>
    <x v="3"/>
    <x v="57"/>
  </r>
  <r>
    <x v="19"/>
    <n v="346607.54"/>
    <x v="0"/>
    <x v="0"/>
    <x v="3"/>
    <x v="58"/>
  </r>
  <r>
    <x v="19"/>
    <n v="2240321.42"/>
    <x v="1"/>
    <x v="0"/>
    <x v="6"/>
    <x v="59"/>
  </r>
  <r>
    <x v="19"/>
    <n v="199640.11"/>
    <x v="1"/>
    <x v="0"/>
    <x v="6"/>
    <x v="60"/>
  </r>
  <r>
    <x v="19"/>
    <n v="227682.36"/>
    <x v="1"/>
    <x v="0"/>
    <x v="6"/>
    <x v="61"/>
  </r>
  <r>
    <x v="19"/>
    <n v="710211.44"/>
    <x v="0"/>
    <x v="0"/>
    <x v="11"/>
    <x v="62"/>
  </r>
  <r>
    <x v="19"/>
    <n v="187380"/>
    <x v="0"/>
    <x v="0"/>
    <x v="4"/>
    <x v="63"/>
  </r>
  <r>
    <x v="19"/>
    <n v="3698139.69"/>
    <x v="0"/>
    <x v="0"/>
    <x v="4"/>
    <x v="64"/>
  </r>
  <r>
    <x v="19"/>
    <n v="1000000"/>
    <x v="0"/>
    <x v="0"/>
    <x v="4"/>
    <x v="65"/>
  </r>
  <r>
    <x v="19"/>
    <n v="3602419"/>
    <x v="0"/>
    <x v="0"/>
    <x v="0"/>
    <x v="66"/>
  </r>
  <r>
    <x v="19"/>
    <n v="406737.98"/>
    <x v="0"/>
    <x v="2"/>
    <x v="8"/>
    <x v="67"/>
  </r>
  <r>
    <x v="19"/>
    <n v="1506149.35"/>
    <x v="0"/>
    <x v="2"/>
    <x v="8"/>
    <x v="68"/>
  </r>
  <r>
    <x v="19"/>
    <n v="2188194.25"/>
    <x v="0"/>
    <x v="0"/>
    <x v="10"/>
    <x v="69"/>
  </r>
  <r>
    <x v="20"/>
    <n v="95966025.969999999"/>
    <x v="0"/>
    <x v="2"/>
    <x v="12"/>
    <x v="70"/>
  </r>
  <r>
    <x v="21"/>
    <n v="2214912.94"/>
    <x v="0"/>
    <x v="2"/>
    <x v="12"/>
    <x v="71"/>
  </r>
  <r>
    <x v="22"/>
    <n v="9447798.9800000004"/>
    <x v="1"/>
    <x v="2"/>
    <x v="12"/>
    <x v="72"/>
  </r>
  <r>
    <x v="23"/>
    <n v="601000"/>
    <x v="1"/>
    <x v="2"/>
    <x v="12"/>
    <x v="73"/>
  </r>
  <r>
    <x v="24"/>
    <n v="118043131.48"/>
    <x v="0"/>
    <x v="2"/>
    <x v="12"/>
    <x v="74"/>
  </r>
  <r>
    <x v="25"/>
    <n v="2658945.94"/>
    <x v="1"/>
    <x v="2"/>
    <x v="12"/>
    <x v="75"/>
  </r>
  <r>
    <x v="25"/>
    <n v="300000000"/>
    <x v="0"/>
    <x v="0"/>
    <x v="13"/>
    <x v="76"/>
  </r>
  <r>
    <x v="26"/>
    <n v="3276038.95"/>
    <x v="1"/>
    <x v="2"/>
    <x v="12"/>
    <x v="77"/>
  </r>
  <r>
    <x v="27"/>
    <n v="880000"/>
    <x v="1"/>
    <x v="2"/>
    <x v="12"/>
    <x v="78"/>
  </r>
  <r>
    <x v="28"/>
    <n v="3402182.7"/>
    <x v="1"/>
    <x v="2"/>
    <x v="12"/>
    <x v="79"/>
  </r>
  <r>
    <x v="29"/>
    <n v="968306.63"/>
    <x v="0"/>
    <x v="2"/>
    <x v="12"/>
    <x v="80"/>
  </r>
  <r>
    <x v="30"/>
    <n v="105376168.39"/>
    <x v="0"/>
    <x v="2"/>
    <x v="12"/>
    <x v="81"/>
  </r>
  <r>
    <x v="31"/>
    <n v="10355628.050000001"/>
    <x v="0"/>
    <x v="2"/>
    <x v="12"/>
    <x v="82"/>
  </r>
  <r>
    <x v="32"/>
    <n v="227813.29"/>
    <x v="0"/>
    <x v="2"/>
    <x v="13"/>
    <x v="83"/>
  </r>
  <r>
    <x v="33"/>
    <n v="35000"/>
    <x v="0"/>
    <x v="0"/>
    <x v="3"/>
    <x v="84"/>
  </r>
  <r>
    <x v="33"/>
    <n v="150000"/>
    <x v="1"/>
    <x v="0"/>
    <x v="3"/>
    <x v="85"/>
  </r>
  <r>
    <x v="33"/>
    <n v="1000000"/>
    <x v="1"/>
    <x v="0"/>
    <x v="3"/>
    <x v="86"/>
  </r>
  <r>
    <x v="33"/>
    <n v="28960"/>
    <x v="1"/>
    <x v="0"/>
    <x v="3"/>
    <x v="87"/>
  </r>
  <r>
    <x v="33"/>
    <n v="200000"/>
    <x v="1"/>
    <x v="0"/>
    <x v="3"/>
    <x v="88"/>
  </r>
  <r>
    <x v="33"/>
    <n v="100000"/>
    <x v="1"/>
    <x v="0"/>
    <x v="3"/>
    <x v="89"/>
  </r>
  <r>
    <x v="33"/>
    <n v="21800"/>
    <x v="1"/>
    <x v="0"/>
    <x v="3"/>
    <x v="90"/>
  </r>
  <r>
    <x v="33"/>
    <n v="600000"/>
    <x v="1"/>
    <x v="0"/>
    <x v="3"/>
    <x v="91"/>
  </r>
  <r>
    <x v="33"/>
    <n v="1000000"/>
    <x v="1"/>
    <x v="0"/>
    <x v="3"/>
    <x v="92"/>
  </r>
  <r>
    <x v="33"/>
    <n v="1792101.13"/>
    <x v="1"/>
    <x v="0"/>
    <x v="3"/>
    <x v="93"/>
  </r>
  <r>
    <x v="33"/>
    <n v="42000"/>
    <x v="0"/>
    <x v="0"/>
    <x v="3"/>
    <x v="94"/>
  </r>
  <r>
    <x v="33"/>
    <n v="93700"/>
    <x v="0"/>
    <x v="0"/>
    <x v="3"/>
    <x v="95"/>
  </r>
  <r>
    <x v="33"/>
    <n v="50000"/>
    <x v="0"/>
    <x v="0"/>
    <x v="3"/>
    <x v="96"/>
  </r>
  <r>
    <x v="33"/>
    <n v="929720965.11000001"/>
    <x v="0"/>
    <x v="0"/>
    <x v="3"/>
    <x v="97"/>
  </r>
  <r>
    <x v="33"/>
    <n v="217200"/>
    <x v="0"/>
    <x v="0"/>
    <x v="3"/>
    <x v="98"/>
  </r>
  <r>
    <x v="33"/>
    <n v="100000"/>
    <x v="0"/>
    <x v="0"/>
    <x v="3"/>
    <x v="99"/>
  </r>
  <r>
    <x v="33"/>
    <n v="100000"/>
    <x v="0"/>
    <x v="0"/>
    <x v="3"/>
    <x v="100"/>
  </r>
  <r>
    <x v="33"/>
    <n v="25000"/>
    <x v="0"/>
    <x v="0"/>
    <x v="3"/>
    <x v="101"/>
  </r>
  <r>
    <x v="33"/>
    <n v="157600"/>
    <x v="0"/>
    <x v="0"/>
    <x v="3"/>
    <x v="102"/>
  </r>
  <r>
    <x v="33"/>
    <n v="1000000"/>
    <x v="0"/>
    <x v="0"/>
    <x v="3"/>
    <x v="103"/>
  </r>
  <r>
    <x v="33"/>
    <n v="15000"/>
    <x v="0"/>
    <x v="0"/>
    <x v="3"/>
    <x v="104"/>
  </r>
  <r>
    <x v="33"/>
    <n v="120000"/>
    <x v="1"/>
    <x v="0"/>
    <x v="6"/>
    <x v="105"/>
  </r>
  <r>
    <x v="33"/>
    <n v="14018242"/>
    <x v="1"/>
    <x v="0"/>
    <x v="6"/>
    <x v="106"/>
  </r>
  <r>
    <x v="33"/>
    <n v="1000000"/>
    <x v="1"/>
    <x v="0"/>
    <x v="6"/>
    <x v="107"/>
  </r>
  <r>
    <x v="33"/>
    <n v="3131435.27"/>
    <x v="0"/>
    <x v="0"/>
    <x v="11"/>
    <x v="108"/>
  </r>
  <r>
    <x v="33"/>
    <n v="2496000"/>
    <x v="1"/>
    <x v="0"/>
    <x v="11"/>
    <x v="109"/>
  </r>
  <r>
    <x v="33"/>
    <n v="400000"/>
    <x v="1"/>
    <x v="0"/>
    <x v="4"/>
    <x v="110"/>
  </r>
  <r>
    <x v="33"/>
    <n v="1000000"/>
    <x v="1"/>
    <x v="0"/>
    <x v="4"/>
    <x v="111"/>
  </r>
  <r>
    <x v="33"/>
    <n v="500000"/>
    <x v="0"/>
    <x v="0"/>
    <x v="4"/>
    <x v="112"/>
  </r>
  <r>
    <x v="33"/>
    <n v="110000"/>
    <x v="0"/>
    <x v="0"/>
    <x v="4"/>
    <x v="113"/>
  </r>
  <r>
    <x v="33"/>
    <n v="30000"/>
    <x v="0"/>
    <x v="0"/>
    <x v="4"/>
    <x v="114"/>
  </r>
  <r>
    <x v="33"/>
    <n v="50000"/>
    <x v="0"/>
    <x v="0"/>
    <x v="4"/>
    <x v="115"/>
  </r>
  <r>
    <x v="33"/>
    <n v="200000"/>
    <x v="0"/>
    <x v="0"/>
    <x v="4"/>
    <x v="116"/>
  </r>
  <r>
    <x v="33"/>
    <n v="330000"/>
    <x v="0"/>
    <x v="0"/>
    <x v="4"/>
    <x v="117"/>
  </r>
  <r>
    <x v="33"/>
    <n v="70000"/>
    <x v="0"/>
    <x v="0"/>
    <x v="4"/>
    <x v="118"/>
  </r>
  <r>
    <x v="33"/>
    <n v="17378949.309999999"/>
    <x v="0"/>
    <x v="0"/>
    <x v="4"/>
    <x v="119"/>
  </r>
  <r>
    <x v="33"/>
    <n v="549635.31000000006"/>
    <x v="0"/>
    <x v="0"/>
    <x v="4"/>
    <x v="120"/>
  </r>
  <r>
    <x v="33"/>
    <n v="30000"/>
    <x v="0"/>
    <x v="0"/>
    <x v="4"/>
    <x v="121"/>
  </r>
  <r>
    <x v="33"/>
    <n v="70000"/>
    <x v="0"/>
    <x v="0"/>
    <x v="4"/>
    <x v="122"/>
  </r>
  <r>
    <x v="33"/>
    <n v="200000"/>
    <x v="0"/>
    <x v="0"/>
    <x v="4"/>
    <x v="123"/>
  </r>
  <r>
    <x v="33"/>
    <n v="327465.02"/>
    <x v="0"/>
    <x v="0"/>
    <x v="4"/>
    <x v="124"/>
  </r>
  <r>
    <x v="33"/>
    <n v="478000"/>
    <x v="0"/>
    <x v="0"/>
    <x v="4"/>
    <x v="125"/>
  </r>
  <r>
    <x v="33"/>
    <n v="1796262.95"/>
    <x v="0"/>
    <x v="0"/>
    <x v="0"/>
    <x v="126"/>
  </r>
  <r>
    <x v="33"/>
    <n v="718364"/>
    <x v="1"/>
    <x v="0"/>
    <x v="0"/>
    <x v="127"/>
  </r>
  <r>
    <x v="33"/>
    <n v="5292825"/>
    <x v="0"/>
    <x v="2"/>
    <x v="8"/>
    <x v="128"/>
  </r>
  <r>
    <x v="33"/>
    <n v="10424350.379999999"/>
    <x v="1"/>
    <x v="0"/>
    <x v="2"/>
    <x v="129"/>
  </r>
  <r>
    <x v="33"/>
    <n v="1515393"/>
    <x v="0"/>
    <x v="0"/>
    <x v="2"/>
    <x v="130"/>
  </r>
  <r>
    <x v="33"/>
    <n v="3058235.29"/>
    <x v="0"/>
    <x v="2"/>
    <x v="12"/>
    <x v="131"/>
  </r>
  <r>
    <x v="33"/>
    <n v="31393844.699999999"/>
    <x v="1"/>
    <x v="0"/>
    <x v="5"/>
    <x v="132"/>
  </r>
  <r>
    <x v="33"/>
    <n v="1000000"/>
    <x v="0"/>
    <x v="1"/>
    <x v="5"/>
    <x v="133"/>
  </r>
  <r>
    <x v="33"/>
    <n v="15000000"/>
    <x v="1"/>
    <x v="0"/>
    <x v="5"/>
    <x v="134"/>
  </r>
  <r>
    <x v="33"/>
    <n v="8991374"/>
    <x v="0"/>
    <x v="0"/>
    <x v="7"/>
    <x v="135"/>
  </r>
  <r>
    <x v="16"/>
    <n v="500000"/>
    <x v="1"/>
    <x v="1"/>
    <x v="5"/>
    <x v="136"/>
  </r>
  <r>
    <x v="34"/>
    <n v="1165304"/>
    <x v="0"/>
    <x v="0"/>
    <x v="14"/>
    <x v="137"/>
  </r>
  <r>
    <x v="34"/>
    <s v="R$ 5.513,858,02 "/>
    <x v="0"/>
    <x v="0"/>
    <x v="11"/>
    <x v="138"/>
  </r>
  <r>
    <x v="34"/>
    <n v="2581105.88"/>
    <x v="0"/>
    <x v="0"/>
    <x v="0"/>
    <x v="139"/>
  </r>
  <r>
    <x v="34"/>
    <n v="16000000"/>
    <x v="1"/>
    <x v="0"/>
    <x v="1"/>
    <x v="140"/>
  </r>
  <r>
    <x v="34"/>
    <n v="7242692.9100000001"/>
    <x v="0"/>
    <x v="0"/>
    <x v="1"/>
    <x v="141"/>
  </r>
  <r>
    <x v="35"/>
    <n v="31250000"/>
    <x v="1"/>
    <x v="2"/>
    <x v="13"/>
    <x v="142"/>
  </r>
  <r>
    <x v="36"/>
    <n v="1454346.44"/>
    <x v="1"/>
    <x v="1"/>
    <x v="6"/>
    <x v="143"/>
  </r>
  <r>
    <x v="36"/>
    <n v="64716.56"/>
    <x v="0"/>
    <x v="0"/>
    <x v="4"/>
    <x v="144"/>
  </r>
  <r>
    <x v="36"/>
    <n v="74861.62"/>
    <x v="0"/>
    <x v="0"/>
    <x v="4"/>
    <x v="145"/>
  </r>
  <r>
    <x v="37"/>
    <n v="210241.09"/>
    <x v="0"/>
    <x v="0"/>
    <x v="0"/>
    <x v="146"/>
  </r>
  <r>
    <x v="37"/>
    <n v="360000"/>
    <x v="0"/>
    <x v="0"/>
    <x v="7"/>
    <x v="147"/>
  </r>
  <r>
    <x v="38"/>
    <n v="34365000"/>
    <x v="1"/>
    <x v="0"/>
    <x v="9"/>
    <x v="148"/>
  </r>
  <r>
    <x v="38"/>
    <n v="4283864.96"/>
    <x v="1"/>
    <x v="0"/>
    <x v="0"/>
    <x v="149"/>
  </r>
  <r>
    <x v="38"/>
    <n v="535544.54999999993"/>
    <x v="0"/>
    <x v="0"/>
    <x v="0"/>
    <x v="150"/>
  </r>
  <r>
    <x v="39"/>
    <n v="250000"/>
    <x v="1"/>
    <x v="0"/>
    <x v="3"/>
    <x v="151"/>
  </r>
  <r>
    <x v="39"/>
    <n v="50000"/>
    <x v="0"/>
    <x v="0"/>
    <x v="0"/>
    <x v="152"/>
  </r>
  <r>
    <x v="39"/>
    <n v="1000000"/>
    <x v="0"/>
    <x v="1"/>
    <x v="8"/>
    <x v="153"/>
  </r>
  <r>
    <x v="39"/>
    <n v="1025000"/>
    <x v="0"/>
    <x v="1"/>
    <x v="2"/>
    <x v="154"/>
  </r>
  <r>
    <x v="39"/>
    <n v="1000000"/>
    <x v="1"/>
    <x v="1"/>
    <x v="2"/>
    <x v="155"/>
  </r>
  <r>
    <x v="39"/>
    <n v="175000000"/>
    <x v="0"/>
    <x v="1"/>
    <x v="5"/>
    <x v="156"/>
  </r>
  <r>
    <x v="40"/>
    <n v="2600000"/>
    <x v="1"/>
    <x v="1"/>
    <x v="2"/>
    <x v="157"/>
  </r>
  <r>
    <x v="40"/>
    <n v="720000"/>
    <x v="1"/>
    <x v="1"/>
    <x v="5"/>
    <x v="158"/>
  </r>
  <r>
    <x v="41"/>
    <n v="1000000"/>
    <x v="0"/>
    <x v="1"/>
    <x v="8"/>
    <x v="159"/>
  </r>
  <r>
    <x v="42"/>
    <n v="446675"/>
    <x v="1"/>
    <x v="2"/>
    <x v="12"/>
    <x v="75"/>
  </r>
  <r>
    <x v="43"/>
    <n v="405386968"/>
    <x v="0"/>
    <x v="2"/>
    <x v="13"/>
    <x v="160"/>
  </r>
  <r>
    <x v="44"/>
    <n v="5245239.67"/>
    <x v="1"/>
    <x v="1"/>
    <x v="12"/>
    <x v="161"/>
  </r>
  <r>
    <x v="45"/>
    <n v="2000000"/>
    <x v="0"/>
    <x v="0"/>
    <x v="13"/>
    <x v="162"/>
  </r>
  <r>
    <x v="46"/>
    <n v="26499128.030000001"/>
    <x v="0"/>
    <x v="0"/>
    <x v="7"/>
    <x v="163"/>
  </r>
  <r>
    <x v="16"/>
    <n v="752971068.02999997"/>
    <x v="1"/>
    <x v="1"/>
    <x v="15"/>
    <x v="164"/>
  </r>
  <r>
    <x v="16"/>
    <n v="300000"/>
    <x v="0"/>
    <x v="1"/>
    <x v="15"/>
    <x v="165"/>
  </r>
  <r>
    <x v="39"/>
    <n v="2902839289.4200001"/>
    <x v="1"/>
    <x v="1"/>
    <x v="15"/>
    <x v="166"/>
  </r>
  <r>
    <x v="47"/>
    <n v="3000000000"/>
    <x v="0"/>
    <x v="2"/>
    <x v="15"/>
    <x v="167"/>
  </r>
  <r>
    <x v="31"/>
    <n v="7250000"/>
    <x v="0"/>
    <x v="0"/>
    <x v="15"/>
    <x v="168"/>
  </r>
  <r>
    <x v="48"/>
    <n v="509320"/>
    <x v="0"/>
    <x v="1"/>
    <x v="15"/>
    <x v="169"/>
  </r>
  <r>
    <x v="49"/>
    <n v="6000000000"/>
    <x v="0"/>
    <x v="1"/>
    <x v="15"/>
    <x v="170"/>
  </r>
  <r>
    <x v="4"/>
    <n v="50000000"/>
    <x v="0"/>
    <x v="0"/>
    <x v="15"/>
    <x v="171"/>
  </r>
  <r>
    <x v="19"/>
    <n v="25000000"/>
    <x v="0"/>
    <x v="0"/>
    <x v="15"/>
    <x v="172"/>
  </r>
  <r>
    <x v="49"/>
    <n v="180000000"/>
    <x v="1"/>
    <x v="1"/>
    <x v="15"/>
    <x v="17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D55" firstHeaderRow="1" firstDataRow="2" firstDataCol="1"/>
  <pivotFields count="6">
    <pivotField axis="axisRow" showAll="0" sortType="ascending">
      <items count="60">
        <item x="0"/>
        <item x="1"/>
        <item x="2"/>
        <item x="3"/>
        <item x="4"/>
        <item x="5"/>
        <item x="6"/>
        <item x="7"/>
        <item x="8"/>
        <item x="9"/>
        <item x="10"/>
        <item x="11"/>
        <item x="12"/>
        <item x="13"/>
        <item x="14"/>
        <item x="48"/>
        <item x="15"/>
        <item x="16"/>
        <item x="17"/>
        <item x="18"/>
        <item m="1" x="56"/>
        <item x="19"/>
        <item x="47"/>
        <item x="46"/>
        <item x="20"/>
        <item x="21"/>
        <item x="22"/>
        <item x="23"/>
        <item x="24"/>
        <item x="25"/>
        <item m="1" x="58"/>
        <item x="26"/>
        <item x="27"/>
        <item x="28"/>
        <item x="29"/>
        <item x="30"/>
        <item x="31"/>
        <item m="1" x="52"/>
        <item x="32"/>
        <item x="33"/>
        <item m="1" x="57"/>
        <item m="1" x="51"/>
        <item m="1" x="53"/>
        <item x="34"/>
        <item x="35"/>
        <item x="36"/>
        <item x="37"/>
        <item x="49"/>
        <item x="38"/>
        <item x="39"/>
        <item m="1" x="55"/>
        <item x="40"/>
        <item x="41"/>
        <item x="42"/>
        <item x="43"/>
        <item x="44"/>
        <item m="1" x="50"/>
        <item x="45"/>
        <item m="1" x="54"/>
        <item t="default"/>
      </items>
    </pivotField>
    <pivotField dataField="1" showAll="0"/>
    <pivotField axis="axisCol" showAll="0">
      <items count="3">
        <item x="1"/>
        <item x="0"/>
        <item t="default"/>
      </items>
    </pivotField>
    <pivotField showAll="0"/>
    <pivotField showAll="0"/>
    <pivotField showAll="0"/>
  </pivotFields>
  <rowFields count="1">
    <field x="0"/>
  </rowFields>
  <rowItems count="51">
    <i>
      <x/>
    </i>
    <i>
      <x v="1"/>
    </i>
    <i>
      <x v="2"/>
    </i>
    <i>
      <x v="3"/>
    </i>
    <i>
      <x v="4"/>
    </i>
    <i>
      <x v="5"/>
    </i>
    <i>
      <x v="6"/>
    </i>
    <i>
      <x v="7"/>
    </i>
    <i>
      <x v="8"/>
    </i>
    <i>
      <x v="9"/>
    </i>
    <i>
      <x v="10"/>
    </i>
    <i>
      <x v="11"/>
    </i>
    <i>
      <x v="12"/>
    </i>
    <i>
      <x v="13"/>
    </i>
    <i>
      <x v="14"/>
    </i>
    <i>
      <x v="15"/>
    </i>
    <i>
      <x v="16"/>
    </i>
    <i>
      <x v="17"/>
    </i>
    <i>
      <x v="18"/>
    </i>
    <i>
      <x v="19"/>
    </i>
    <i>
      <x v="21"/>
    </i>
    <i>
      <x v="22"/>
    </i>
    <i>
      <x v="23"/>
    </i>
    <i>
      <x v="24"/>
    </i>
    <i>
      <x v="25"/>
    </i>
    <i>
      <x v="26"/>
    </i>
    <i>
      <x v="27"/>
    </i>
    <i>
      <x v="28"/>
    </i>
    <i>
      <x v="29"/>
    </i>
    <i>
      <x v="31"/>
    </i>
    <i>
      <x v="32"/>
    </i>
    <i>
      <x v="33"/>
    </i>
    <i>
      <x v="34"/>
    </i>
    <i>
      <x v="35"/>
    </i>
    <i>
      <x v="36"/>
    </i>
    <i>
      <x v="38"/>
    </i>
    <i>
      <x v="39"/>
    </i>
    <i>
      <x v="43"/>
    </i>
    <i>
      <x v="44"/>
    </i>
    <i>
      <x v="45"/>
    </i>
    <i>
      <x v="46"/>
    </i>
    <i>
      <x v="47"/>
    </i>
    <i>
      <x v="48"/>
    </i>
    <i>
      <x v="49"/>
    </i>
    <i>
      <x v="51"/>
    </i>
    <i>
      <x v="52"/>
    </i>
    <i>
      <x v="53"/>
    </i>
    <i>
      <x v="54"/>
    </i>
    <i>
      <x v="55"/>
    </i>
    <i>
      <x v="57"/>
    </i>
    <i t="grand">
      <x/>
    </i>
  </rowItems>
  <colFields count="1">
    <field x="2"/>
  </colFields>
  <colItems count="3">
    <i>
      <x/>
    </i>
    <i>
      <x v="1"/>
    </i>
    <i t="grand">
      <x/>
    </i>
  </colItems>
  <dataFields count="1">
    <dataField name="Soma de VALOR (R$)" fld="1" baseField="0" baseItem="0" numFmtId="164"/>
  </dataFields>
  <formats count="13">
    <format dxfId="105">
      <pivotArea outline="0" collapsedLevelsAreSubtotals="1" fieldPosition="0"/>
    </format>
    <format dxfId="104">
      <pivotArea dataOnly="0" labelOnly="1" outline="0" axis="axisValues" fieldPosition="0"/>
    </format>
    <format dxfId="103">
      <pivotArea collapsedLevelsAreSubtotals="1" fieldPosition="0">
        <references count="1">
          <reference field="0" count="1">
            <x v="37"/>
          </reference>
        </references>
      </pivotArea>
    </format>
    <format dxfId="102">
      <pivotArea outline="0" fieldPosition="0">
        <references count="1">
          <reference field="4294967294" count="1">
            <x v="0"/>
          </reference>
        </references>
      </pivotArea>
    </format>
    <format dxfId="101">
      <pivotArea type="all" dataOnly="0" outline="0" fieldPosition="0"/>
    </format>
    <format dxfId="100">
      <pivotArea outline="0" collapsedLevelsAreSubtotals="1" fieldPosition="0"/>
    </format>
    <format dxfId="99">
      <pivotArea field="0" type="button" dataOnly="0" labelOnly="1" outline="0" axis="axisRow" fieldPosition="0"/>
    </format>
    <format dxfId="98">
      <pivotArea dataOnly="0" labelOnly="1" outline="0" axis="axisValues" fieldPosition="0"/>
    </format>
    <format dxfId="97">
      <pivotArea dataOnly="0" labelOnly="1" fieldPosition="0">
        <references count="1">
          <reference field="0" count="50">
            <x v="0"/>
            <x v="1"/>
            <x v="2"/>
            <x v="3"/>
            <x v="4"/>
            <x v="5"/>
            <x v="6"/>
            <x v="7"/>
            <x v="8"/>
            <x v="9"/>
            <x v="10"/>
            <x v="11"/>
            <x v="12"/>
            <x v="13"/>
            <x v="14"/>
            <x v="16"/>
            <x v="17"/>
            <x v="18"/>
            <x v="19"/>
            <x v="21"/>
            <x v="24"/>
            <x v="25"/>
            <x v="26"/>
            <x v="27"/>
            <x v="28"/>
            <x v="29"/>
            <x v="31"/>
            <x v="32"/>
            <x v="33"/>
            <x v="34"/>
            <x v="35"/>
            <x v="36"/>
            <x v="37"/>
            <x v="39"/>
            <x v="40"/>
            <x v="41"/>
            <x v="42"/>
            <x v="43"/>
            <x v="44"/>
            <x v="45"/>
            <x v="46"/>
            <x v="48"/>
            <x v="50"/>
            <x v="51"/>
            <x v="52"/>
            <x v="53"/>
            <x v="54"/>
            <x v="55"/>
            <x v="57"/>
            <x v="58"/>
          </reference>
        </references>
      </pivotArea>
    </format>
    <format dxfId="96">
      <pivotArea dataOnly="0" labelOnly="1" grandRow="1" outline="0" fieldPosition="0"/>
    </format>
    <format dxfId="95">
      <pivotArea outline="0" collapsedLevelsAreSubtotals="1" fieldPosition="0"/>
    </format>
    <format dxfId="94">
      <pivotArea dataOnly="0" labelOnly="1" fieldPosition="0">
        <references count="1">
          <reference field="2" count="0"/>
        </references>
      </pivotArea>
    </format>
    <format dxfId="93">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J56" firstHeaderRow="1" firstDataRow="3" firstDataCol="1"/>
  <pivotFields count="6">
    <pivotField axis="axisRow" showAll="0" sortType="ascending">
      <items count="60">
        <item x="0"/>
        <item x="1"/>
        <item x="2"/>
        <item x="3"/>
        <item x="4"/>
        <item x="5"/>
        <item x="6"/>
        <item x="7"/>
        <item x="8"/>
        <item x="9"/>
        <item x="10"/>
        <item x="11"/>
        <item x="12"/>
        <item x="13"/>
        <item x="14"/>
        <item x="48"/>
        <item x="15"/>
        <item x="16"/>
        <item x="17"/>
        <item x="18"/>
        <item m="1" x="56"/>
        <item x="19"/>
        <item x="47"/>
        <item x="46"/>
        <item x="20"/>
        <item x="21"/>
        <item x="22"/>
        <item x="23"/>
        <item x="24"/>
        <item x="25"/>
        <item m="1" x="58"/>
        <item x="26"/>
        <item x="27"/>
        <item x="28"/>
        <item x="29"/>
        <item x="30"/>
        <item x="31"/>
        <item m="1" x="52"/>
        <item x="32"/>
        <item x="33"/>
        <item m="1" x="57"/>
        <item m="1" x="51"/>
        <item m="1" x="53"/>
        <item x="34"/>
        <item x="35"/>
        <item x="36"/>
        <item x="37"/>
        <item x="49"/>
        <item x="38"/>
        <item x="39"/>
        <item m="1" x="55"/>
        <item x="40"/>
        <item x="41"/>
        <item x="42"/>
        <item x="43"/>
        <item x="44"/>
        <item m="1" x="50"/>
        <item x="45"/>
        <item m="1" x="54"/>
        <item t="default"/>
      </items>
    </pivotField>
    <pivotField dataField="1" showAll="0"/>
    <pivotField axis="axisCol" showAll="0">
      <items count="3">
        <item x="1"/>
        <item x="0"/>
        <item t="default"/>
      </items>
    </pivotField>
    <pivotField axis="axisCol" showAll="0">
      <items count="4">
        <item x="1"/>
        <item x="0"/>
        <item x="2"/>
        <item t="default"/>
      </items>
    </pivotField>
    <pivotField showAll="0"/>
    <pivotField showAll="0"/>
  </pivotFields>
  <rowFields count="1">
    <field x="0"/>
  </rowFields>
  <rowItems count="51">
    <i>
      <x/>
    </i>
    <i>
      <x v="1"/>
    </i>
    <i>
      <x v="2"/>
    </i>
    <i>
      <x v="3"/>
    </i>
    <i>
      <x v="4"/>
    </i>
    <i>
      <x v="5"/>
    </i>
    <i>
      <x v="6"/>
    </i>
    <i>
      <x v="7"/>
    </i>
    <i>
      <x v="8"/>
    </i>
    <i>
      <x v="9"/>
    </i>
    <i>
      <x v="10"/>
    </i>
    <i>
      <x v="11"/>
    </i>
    <i>
      <x v="12"/>
    </i>
    <i>
      <x v="13"/>
    </i>
    <i>
      <x v="14"/>
    </i>
    <i>
      <x v="15"/>
    </i>
    <i>
      <x v="16"/>
    </i>
    <i>
      <x v="17"/>
    </i>
    <i>
      <x v="18"/>
    </i>
    <i>
      <x v="19"/>
    </i>
    <i>
      <x v="21"/>
    </i>
    <i>
      <x v="22"/>
    </i>
    <i>
      <x v="23"/>
    </i>
    <i>
      <x v="24"/>
    </i>
    <i>
      <x v="25"/>
    </i>
    <i>
      <x v="26"/>
    </i>
    <i>
      <x v="27"/>
    </i>
    <i>
      <x v="28"/>
    </i>
    <i>
      <x v="29"/>
    </i>
    <i>
      <x v="31"/>
    </i>
    <i>
      <x v="32"/>
    </i>
    <i>
      <x v="33"/>
    </i>
    <i>
      <x v="34"/>
    </i>
    <i>
      <x v="35"/>
    </i>
    <i>
      <x v="36"/>
    </i>
    <i>
      <x v="38"/>
    </i>
    <i>
      <x v="39"/>
    </i>
    <i>
      <x v="43"/>
    </i>
    <i>
      <x v="44"/>
    </i>
    <i>
      <x v="45"/>
    </i>
    <i>
      <x v="46"/>
    </i>
    <i>
      <x v="47"/>
    </i>
    <i>
      <x v="48"/>
    </i>
    <i>
      <x v="49"/>
    </i>
    <i>
      <x v="51"/>
    </i>
    <i>
      <x v="52"/>
    </i>
    <i>
      <x v="53"/>
    </i>
    <i>
      <x v="54"/>
    </i>
    <i>
      <x v="55"/>
    </i>
    <i>
      <x v="57"/>
    </i>
    <i t="grand">
      <x/>
    </i>
  </rowItems>
  <colFields count="2">
    <field x="2"/>
    <field x="3"/>
  </colFields>
  <colItems count="9">
    <i>
      <x/>
      <x/>
    </i>
    <i r="1">
      <x v="1"/>
    </i>
    <i r="1">
      <x v="2"/>
    </i>
    <i t="default">
      <x/>
    </i>
    <i>
      <x v="1"/>
      <x/>
    </i>
    <i r="1">
      <x v="1"/>
    </i>
    <i r="1">
      <x v="2"/>
    </i>
    <i t="default">
      <x v="1"/>
    </i>
    <i t="grand">
      <x/>
    </i>
  </colItems>
  <dataFields count="1">
    <dataField name="Soma de VALOR (R$)" fld="1" baseField="0" baseItem="0" numFmtId="164"/>
  </dataFields>
  <formats count="19">
    <format dxfId="92">
      <pivotArea outline="0" collapsedLevelsAreSubtotals="1" fieldPosition="0"/>
    </format>
    <format dxfId="91">
      <pivotArea dataOnly="0" labelOnly="1" outline="0" axis="axisValues" fieldPosition="0"/>
    </format>
    <format dxfId="90">
      <pivotArea collapsedLevelsAreSubtotals="1" fieldPosition="0">
        <references count="1">
          <reference field="0" count="1">
            <x v="37"/>
          </reference>
        </references>
      </pivotArea>
    </format>
    <format dxfId="89">
      <pivotArea outline="0" fieldPosition="0">
        <references count="1">
          <reference field="4294967294" count="1">
            <x v="0"/>
          </reference>
        </references>
      </pivotArea>
    </format>
    <format dxfId="88">
      <pivotArea type="all" dataOnly="0" outline="0" fieldPosition="0"/>
    </format>
    <format dxfId="87">
      <pivotArea outline="0" collapsedLevelsAreSubtotals="1" fieldPosition="0"/>
    </format>
    <format dxfId="86">
      <pivotArea field="0" type="button" dataOnly="0" labelOnly="1" outline="0" axis="axisRow" fieldPosition="0"/>
    </format>
    <format dxfId="85">
      <pivotArea dataOnly="0" labelOnly="1" outline="0" axis="axisValues" fieldPosition="0"/>
    </format>
    <format dxfId="84">
      <pivotArea dataOnly="0" labelOnly="1" fieldPosition="0">
        <references count="1">
          <reference field="0" count="50">
            <x v="0"/>
            <x v="1"/>
            <x v="2"/>
            <x v="3"/>
            <x v="4"/>
            <x v="5"/>
            <x v="6"/>
            <x v="7"/>
            <x v="8"/>
            <x v="9"/>
            <x v="10"/>
            <x v="11"/>
            <x v="12"/>
            <x v="13"/>
            <x v="14"/>
            <x v="16"/>
            <x v="17"/>
            <x v="18"/>
            <x v="19"/>
            <x v="21"/>
            <x v="24"/>
            <x v="25"/>
            <x v="26"/>
            <x v="27"/>
            <x v="28"/>
            <x v="29"/>
            <x v="31"/>
            <x v="32"/>
            <x v="33"/>
            <x v="34"/>
            <x v="35"/>
            <x v="36"/>
            <x v="37"/>
            <x v="39"/>
            <x v="40"/>
            <x v="41"/>
            <x v="42"/>
            <x v="43"/>
            <x v="44"/>
            <x v="45"/>
            <x v="46"/>
            <x v="48"/>
            <x v="50"/>
            <x v="51"/>
            <x v="52"/>
            <x v="53"/>
            <x v="54"/>
            <x v="55"/>
            <x v="57"/>
            <x v="58"/>
          </reference>
        </references>
      </pivotArea>
    </format>
    <format dxfId="83">
      <pivotArea dataOnly="0" labelOnly="1" grandRow="1" outline="0" fieldPosition="0"/>
    </format>
    <format dxfId="82">
      <pivotArea outline="0" collapsedLevelsAreSubtotals="1" fieldPosition="0"/>
    </format>
    <format dxfId="81">
      <pivotArea field="0" type="button" dataOnly="0" labelOnly="1" outline="0" axis="axisRow" fieldPosition="0"/>
    </format>
    <format dxfId="80">
      <pivotArea dataOnly="0" labelOnly="1" fieldPosition="0">
        <references count="1">
          <reference field="0" count="0"/>
        </references>
      </pivotArea>
    </format>
    <format dxfId="79">
      <pivotArea dataOnly="0" labelOnly="1" grandRow="1" outline="0" fieldPosition="0"/>
    </format>
    <format dxfId="78">
      <pivotArea dataOnly="0" labelOnly="1" fieldPosition="0">
        <references count="1">
          <reference field="2" count="1" defaultSubtotal="1">
            <x v="0"/>
          </reference>
        </references>
      </pivotArea>
    </format>
    <format dxfId="77">
      <pivotArea dataOnly="0" labelOnly="1" fieldPosition="0">
        <references count="1">
          <reference field="2" count="1" defaultSubtotal="1">
            <x v="1"/>
          </reference>
        </references>
      </pivotArea>
    </format>
    <format dxfId="76">
      <pivotArea dataOnly="0" labelOnly="1" grandCol="1" outline="0" fieldPosition="0"/>
    </format>
    <format dxfId="75">
      <pivotArea dataOnly="0" labelOnly="1" fieldPosition="0">
        <references count="2">
          <reference field="2" count="1" selected="0">
            <x v="0"/>
          </reference>
          <reference field="3" count="0"/>
        </references>
      </pivotArea>
    </format>
    <format dxfId="74">
      <pivotArea dataOnly="0" labelOnly="1" fieldPosition="0">
        <references count="2">
          <reference field="2" count="1" selected="0">
            <x v="1"/>
          </reference>
          <reference field="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D387" firstHeaderRow="1" firstDataRow="2" firstDataCol="1"/>
  <pivotFields count="6">
    <pivotField axis="axisRow" showAll="0" sortType="ascending">
      <items count="60">
        <item x="0"/>
        <item x="1"/>
        <item x="2"/>
        <item x="3"/>
        <item x="4"/>
        <item x="5"/>
        <item x="6"/>
        <item x="7"/>
        <item x="8"/>
        <item x="9"/>
        <item x="10"/>
        <item x="11"/>
        <item x="12"/>
        <item x="13"/>
        <item x="14"/>
        <item x="48"/>
        <item x="15"/>
        <item x="16"/>
        <item x="17"/>
        <item x="18"/>
        <item m="1" x="56"/>
        <item x="19"/>
        <item x="47"/>
        <item x="46"/>
        <item x="20"/>
        <item x="21"/>
        <item x="22"/>
        <item x="23"/>
        <item x="24"/>
        <item x="25"/>
        <item m="1" x="58"/>
        <item x="26"/>
        <item x="27"/>
        <item x="28"/>
        <item x="29"/>
        <item x="30"/>
        <item x="31"/>
        <item m="1" x="52"/>
        <item x="32"/>
        <item x="33"/>
        <item m="1" x="57"/>
        <item m="1" x="51"/>
        <item m="1" x="53"/>
        <item x="34"/>
        <item x="35"/>
        <item x="36"/>
        <item x="37"/>
        <item x="49"/>
        <item x="38"/>
        <item x="39"/>
        <item m="1" x="55"/>
        <item x="40"/>
        <item x="41"/>
        <item x="42"/>
        <item x="43"/>
        <item x="44"/>
        <item m="1" x="50"/>
        <item x="45"/>
        <item m="1" x="54"/>
        <item t="default"/>
      </items>
    </pivotField>
    <pivotField dataField="1" showAll="0"/>
    <pivotField axis="axisCol" showAll="0">
      <items count="3">
        <item x="1"/>
        <item x="0"/>
        <item t="default"/>
      </items>
    </pivotField>
    <pivotField axis="axisRow" showAll="0">
      <items count="4">
        <item x="1"/>
        <item x="0"/>
        <item x="2"/>
        <item t="default"/>
      </items>
    </pivotField>
    <pivotField axis="axisRow" showAll="0">
      <items count="17">
        <item x="14"/>
        <item x="3"/>
        <item x="6"/>
        <item x="9"/>
        <item x="11"/>
        <item x="4"/>
        <item x="0"/>
        <item x="8"/>
        <item x="10"/>
        <item x="2"/>
        <item x="15"/>
        <item x="12"/>
        <item x="5"/>
        <item x="7"/>
        <item x="13"/>
        <item x="1"/>
        <item t="default"/>
      </items>
    </pivotField>
    <pivotField axis="axisRow" showAll="0">
      <items count="175">
        <item x="53"/>
        <item x="16"/>
        <item x="37"/>
        <item x="7"/>
        <item x="134"/>
        <item x="14"/>
        <item x="168"/>
        <item x="40"/>
        <item x="140"/>
        <item x="94"/>
        <item x="85"/>
        <item x="3"/>
        <item x="95"/>
        <item x="86"/>
        <item x="62"/>
        <item x="36"/>
        <item x="54"/>
        <item x="151"/>
        <item x="55"/>
        <item x="56"/>
        <item x="57"/>
        <item x="58"/>
        <item x="17"/>
        <item x="96"/>
        <item x="97"/>
        <item x="87"/>
        <item x="98"/>
        <item x="99"/>
        <item x="88"/>
        <item x="47"/>
        <item x="89"/>
        <item x="100"/>
        <item x="90"/>
        <item x="84"/>
        <item x="91"/>
        <item x="101"/>
        <item x="92"/>
        <item x="4"/>
        <item x="137"/>
        <item x="29"/>
        <item x="127"/>
        <item x="126"/>
        <item x="148"/>
        <item x="66"/>
        <item x="156"/>
        <item x="136"/>
        <item x="9"/>
        <item x="158"/>
        <item x="164"/>
        <item x="28"/>
        <item x="167"/>
        <item x="169"/>
        <item x="67"/>
        <item x="132"/>
        <item x="173"/>
        <item x="35"/>
        <item x="153"/>
        <item x="52"/>
        <item x="27"/>
        <item x="15"/>
        <item x="93"/>
        <item x="8"/>
        <item x="10"/>
        <item x="12"/>
        <item x="25"/>
        <item x="11"/>
        <item x="165"/>
        <item x="166"/>
        <item x="102"/>
        <item x="103"/>
        <item x="171"/>
        <item x="104"/>
        <item x="13"/>
        <item x="172"/>
        <item x="170"/>
        <item x="139"/>
        <item x="48"/>
        <item x="46"/>
        <item x="30"/>
        <item x="41"/>
        <item x="44"/>
        <item x="43"/>
        <item x="39"/>
        <item x="31"/>
        <item x="38"/>
        <item x="42"/>
        <item x="50"/>
        <item x="51"/>
        <item x="2"/>
        <item x="61"/>
        <item x="60"/>
        <item x="59"/>
        <item x="19"/>
        <item x="18"/>
        <item x="21"/>
        <item x="24"/>
        <item x="146"/>
        <item x="138"/>
        <item x="130"/>
        <item x="105"/>
        <item x="107"/>
        <item x="106"/>
        <item x="152"/>
        <item x="109"/>
        <item x="129"/>
        <item x="32"/>
        <item x="135"/>
        <item x="20"/>
        <item x="143"/>
        <item x="145"/>
        <item x="144"/>
        <item x="22"/>
        <item x="147"/>
        <item x="23"/>
        <item x="155"/>
        <item x="154"/>
        <item x="128"/>
        <item x="157"/>
        <item x="76"/>
        <item x="81"/>
        <item x="161"/>
        <item x="33"/>
        <item x="133"/>
        <item x="49"/>
        <item x="142"/>
        <item x="70"/>
        <item x="45"/>
        <item x="78"/>
        <item x="108"/>
        <item x="75"/>
        <item x="131"/>
        <item x="74"/>
        <item x="71"/>
        <item x="73"/>
        <item x="72"/>
        <item x="79"/>
        <item x="77"/>
        <item x="82"/>
        <item x="0"/>
        <item x="163"/>
        <item x="118"/>
        <item x="111"/>
        <item x="63"/>
        <item x="5"/>
        <item x="120"/>
        <item x="122"/>
        <item x="121"/>
        <item x="6"/>
        <item x="117"/>
        <item x="124"/>
        <item x="110"/>
        <item x="115"/>
        <item x="112"/>
        <item x="116"/>
        <item x="119"/>
        <item x="64"/>
        <item x="113"/>
        <item x="114"/>
        <item x="65"/>
        <item x="123"/>
        <item x="125"/>
        <item x="34"/>
        <item x="162"/>
        <item x="83"/>
        <item x="1"/>
        <item x="68"/>
        <item x="26"/>
        <item x="69"/>
        <item x="141"/>
        <item x="149"/>
        <item x="150"/>
        <item x="80"/>
        <item x="159"/>
        <item x="160"/>
        <item t="default"/>
      </items>
    </pivotField>
  </pivotFields>
  <rowFields count="4">
    <field x="0"/>
    <field x="3"/>
    <field x="4"/>
    <field x="5"/>
  </rowFields>
  <rowItems count="383">
    <i>
      <x/>
    </i>
    <i r="1">
      <x v="1"/>
    </i>
    <i r="2">
      <x v="6"/>
    </i>
    <i r="3">
      <x v="138"/>
    </i>
    <i>
      <x v="1"/>
    </i>
    <i r="1">
      <x/>
    </i>
    <i r="2">
      <x v="15"/>
    </i>
    <i r="3">
      <x v="164"/>
    </i>
    <i>
      <x v="2"/>
    </i>
    <i r="1">
      <x/>
    </i>
    <i r="2">
      <x v="9"/>
    </i>
    <i r="3">
      <x v="88"/>
    </i>
    <i>
      <x v="3"/>
    </i>
    <i r="1">
      <x v="1"/>
    </i>
    <i r="2">
      <x v="1"/>
    </i>
    <i r="3">
      <x v="11"/>
    </i>
    <i r="3">
      <x v="37"/>
    </i>
    <i r="2">
      <x v="5"/>
    </i>
    <i r="3">
      <x v="143"/>
    </i>
    <i r="3">
      <x v="147"/>
    </i>
    <i>
      <x v="4"/>
    </i>
    <i r="1">
      <x v="1"/>
    </i>
    <i r="2">
      <x v="10"/>
    </i>
    <i r="3">
      <x v="70"/>
    </i>
    <i r="2">
      <x v="12"/>
    </i>
    <i r="3">
      <x v="3"/>
    </i>
    <i r="3">
      <x v="46"/>
    </i>
    <i r="3">
      <x v="61"/>
    </i>
    <i r="3">
      <x v="62"/>
    </i>
    <i r="3">
      <x v="63"/>
    </i>
    <i r="3">
      <x v="65"/>
    </i>
    <i>
      <x v="5"/>
    </i>
    <i r="1">
      <x v="1"/>
    </i>
    <i r="2">
      <x v="12"/>
    </i>
    <i r="3">
      <x v="72"/>
    </i>
    <i>
      <x v="6"/>
    </i>
    <i r="1">
      <x v="1"/>
    </i>
    <i r="2">
      <x v="12"/>
    </i>
    <i r="3">
      <x v="5"/>
    </i>
    <i>
      <x v="7"/>
    </i>
    <i r="1">
      <x v="1"/>
    </i>
    <i r="2">
      <x v="12"/>
    </i>
    <i r="3">
      <x v="59"/>
    </i>
    <i>
      <x v="8"/>
    </i>
    <i r="1">
      <x/>
    </i>
    <i r="2">
      <x v="12"/>
    </i>
    <i r="3">
      <x v="1"/>
    </i>
    <i>
      <x v="9"/>
    </i>
    <i r="1">
      <x v="1"/>
    </i>
    <i r="2">
      <x v="1"/>
    </i>
    <i r="3">
      <x v="22"/>
    </i>
    <i r="2">
      <x v="2"/>
    </i>
    <i r="3">
      <x v="93"/>
    </i>
    <i r="2">
      <x v="13"/>
    </i>
    <i r="3">
      <x v="94"/>
    </i>
    <i r="3">
      <x v="95"/>
    </i>
    <i r="3">
      <x v="107"/>
    </i>
    <i r="3">
      <x v="111"/>
    </i>
    <i r="3">
      <x v="113"/>
    </i>
    <i r="1">
      <x v="2"/>
    </i>
    <i r="2">
      <x v="9"/>
    </i>
    <i r="3">
      <x v="92"/>
    </i>
    <i>
      <x v="10"/>
    </i>
    <i r="1">
      <x/>
    </i>
    <i r="2">
      <x v="12"/>
    </i>
    <i r="3">
      <x v="64"/>
    </i>
    <i>
      <x v="11"/>
    </i>
    <i r="1">
      <x v="1"/>
    </i>
    <i r="2">
      <x v="7"/>
    </i>
    <i r="3">
      <x v="166"/>
    </i>
    <i>
      <x v="12"/>
    </i>
    <i r="1">
      <x v="2"/>
    </i>
    <i r="2">
      <x v="7"/>
    </i>
    <i r="3">
      <x v="58"/>
    </i>
    <i>
      <x v="13"/>
    </i>
    <i r="1">
      <x/>
    </i>
    <i r="2">
      <x v="15"/>
    </i>
    <i r="3">
      <x v="49"/>
    </i>
    <i>
      <x v="14"/>
    </i>
    <i r="1">
      <x/>
    </i>
    <i r="2">
      <x v="12"/>
    </i>
    <i r="3">
      <x v="39"/>
    </i>
    <i>
      <x v="15"/>
    </i>
    <i r="1">
      <x/>
    </i>
    <i r="2">
      <x v="10"/>
    </i>
    <i r="3">
      <x v="51"/>
    </i>
    <i>
      <x v="16"/>
    </i>
    <i r="1">
      <x/>
    </i>
    <i r="2">
      <x v="2"/>
    </i>
    <i r="3">
      <x v="78"/>
    </i>
    <i r="3">
      <x v="83"/>
    </i>
    <i>
      <x v="17"/>
    </i>
    <i r="1">
      <x/>
    </i>
    <i r="2">
      <x v="7"/>
    </i>
    <i r="3">
      <x v="121"/>
    </i>
    <i r="2">
      <x v="8"/>
    </i>
    <i r="3">
      <x v="161"/>
    </i>
    <i r="2">
      <x v="10"/>
    </i>
    <i r="3">
      <x v="48"/>
    </i>
    <i r="3">
      <x v="66"/>
    </i>
    <i r="2">
      <x v="12"/>
    </i>
    <i r="3">
      <x v="45"/>
    </i>
    <i r="1">
      <x v="1"/>
    </i>
    <i r="2">
      <x v="12"/>
    </i>
    <i r="3">
      <x v="2"/>
    </i>
    <i r="3">
      <x v="15"/>
    </i>
    <i r="3">
      <x v="55"/>
    </i>
    <i r="1">
      <x v="2"/>
    </i>
    <i r="2">
      <x v="3"/>
    </i>
    <i r="3">
      <x v="105"/>
    </i>
    <i>
      <x v="18"/>
    </i>
    <i r="1">
      <x/>
    </i>
    <i r="2">
      <x v="2"/>
    </i>
    <i r="3">
      <x v="7"/>
    </i>
    <i r="3">
      <x v="79"/>
    </i>
    <i r="3">
      <x v="80"/>
    </i>
    <i r="3">
      <x v="81"/>
    </i>
    <i r="3">
      <x v="82"/>
    </i>
    <i r="3">
      <x v="84"/>
    </i>
    <i r="3">
      <x v="85"/>
    </i>
    <i r="2">
      <x v="3"/>
    </i>
    <i r="3">
      <x v="126"/>
    </i>
    <i r="2">
      <x v="7"/>
    </i>
    <i r="3">
      <x v="29"/>
    </i>
    <i r="3">
      <x v="77"/>
    </i>
    <i r="2">
      <x v="9"/>
    </i>
    <i r="3">
      <x v="76"/>
    </i>
    <i r="3">
      <x v="123"/>
    </i>
    <i r="1">
      <x v="1"/>
    </i>
    <i r="2">
      <x v="13"/>
    </i>
    <i r="3">
      <x v="86"/>
    </i>
    <i>
      <x v="19"/>
    </i>
    <i r="1">
      <x/>
    </i>
    <i r="2">
      <x v="9"/>
    </i>
    <i r="3">
      <x v="87"/>
    </i>
    <i r="2">
      <x v="12"/>
    </i>
    <i r="3">
      <x v="57"/>
    </i>
    <i>
      <x v="21"/>
    </i>
    <i r="1">
      <x v="1"/>
    </i>
    <i r="2">
      <x v="1"/>
    </i>
    <i r="3">
      <x/>
    </i>
    <i r="3">
      <x v="16"/>
    </i>
    <i r="3">
      <x v="18"/>
    </i>
    <i r="3">
      <x v="19"/>
    </i>
    <i r="3">
      <x v="20"/>
    </i>
    <i r="3">
      <x v="21"/>
    </i>
    <i r="2">
      <x v="2"/>
    </i>
    <i r="3">
      <x v="89"/>
    </i>
    <i r="3">
      <x v="90"/>
    </i>
    <i r="3">
      <x v="91"/>
    </i>
    <i r="2">
      <x v="4"/>
    </i>
    <i r="3">
      <x v="14"/>
    </i>
    <i r="2">
      <x v="5"/>
    </i>
    <i r="3">
      <x v="142"/>
    </i>
    <i r="3">
      <x v="155"/>
    </i>
    <i r="3">
      <x v="158"/>
    </i>
    <i r="2">
      <x v="6"/>
    </i>
    <i r="3">
      <x v="43"/>
    </i>
    <i r="2">
      <x v="8"/>
    </i>
    <i r="3">
      <x v="167"/>
    </i>
    <i r="2">
      <x v="10"/>
    </i>
    <i r="3">
      <x v="73"/>
    </i>
    <i r="1">
      <x v="2"/>
    </i>
    <i r="2">
      <x v="7"/>
    </i>
    <i r="3">
      <x v="52"/>
    </i>
    <i r="3">
      <x v="165"/>
    </i>
    <i>
      <x v="22"/>
    </i>
    <i r="1">
      <x v="2"/>
    </i>
    <i r="2">
      <x v="10"/>
    </i>
    <i r="3">
      <x v="50"/>
    </i>
    <i>
      <x v="23"/>
    </i>
    <i r="1">
      <x v="1"/>
    </i>
    <i r="2">
      <x v="13"/>
    </i>
    <i r="3">
      <x v="139"/>
    </i>
    <i>
      <x v="24"/>
    </i>
    <i r="1">
      <x v="2"/>
    </i>
    <i r="2">
      <x v="11"/>
    </i>
    <i r="3">
      <x v="125"/>
    </i>
    <i>
      <x v="25"/>
    </i>
    <i r="1">
      <x v="2"/>
    </i>
    <i r="2">
      <x v="11"/>
    </i>
    <i r="3">
      <x v="132"/>
    </i>
    <i>
      <x v="26"/>
    </i>
    <i r="1">
      <x v="2"/>
    </i>
    <i r="2">
      <x v="11"/>
    </i>
    <i r="3">
      <x v="134"/>
    </i>
    <i>
      <x v="27"/>
    </i>
    <i r="1">
      <x v="2"/>
    </i>
    <i r="2">
      <x v="11"/>
    </i>
    <i r="3">
      <x v="133"/>
    </i>
    <i>
      <x v="28"/>
    </i>
    <i r="1">
      <x v="2"/>
    </i>
    <i r="2">
      <x v="11"/>
    </i>
    <i r="3">
      <x v="131"/>
    </i>
    <i>
      <x v="29"/>
    </i>
    <i r="1">
      <x v="1"/>
    </i>
    <i r="2">
      <x v="14"/>
    </i>
    <i r="3">
      <x v="118"/>
    </i>
    <i r="1">
      <x v="2"/>
    </i>
    <i r="2">
      <x v="11"/>
    </i>
    <i r="3">
      <x v="129"/>
    </i>
    <i>
      <x v="31"/>
    </i>
    <i r="1">
      <x v="2"/>
    </i>
    <i r="2">
      <x v="11"/>
    </i>
    <i r="3">
      <x v="136"/>
    </i>
    <i>
      <x v="32"/>
    </i>
    <i r="1">
      <x v="2"/>
    </i>
    <i r="2">
      <x v="11"/>
    </i>
    <i r="3">
      <x v="127"/>
    </i>
    <i>
      <x v="33"/>
    </i>
    <i r="1">
      <x v="2"/>
    </i>
    <i r="2">
      <x v="11"/>
    </i>
    <i r="3">
      <x v="135"/>
    </i>
    <i>
      <x v="34"/>
    </i>
    <i r="1">
      <x v="2"/>
    </i>
    <i r="2">
      <x v="11"/>
    </i>
    <i r="3">
      <x v="171"/>
    </i>
    <i>
      <x v="35"/>
    </i>
    <i r="1">
      <x v="2"/>
    </i>
    <i r="2">
      <x v="11"/>
    </i>
    <i r="3">
      <x v="119"/>
    </i>
    <i>
      <x v="36"/>
    </i>
    <i r="1">
      <x v="1"/>
    </i>
    <i r="2">
      <x v="10"/>
    </i>
    <i r="3">
      <x v="6"/>
    </i>
    <i r="1">
      <x v="2"/>
    </i>
    <i r="2">
      <x v="11"/>
    </i>
    <i r="3">
      <x v="137"/>
    </i>
    <i>
      <x v="38"/>
    </i>
    <i r="1">
      <x v="2"/>
    </i>
    <i r="2">
      <x v="14"/>
    </i>
    <i r="3">
      <x v="163"/>
    </i>
    <i>
      <x v="39"/>
    </i>
    <i r="1">
      <x/>
    </i>
    <i r="2">
      <x v="12"/>
    </i>
    <i r="3">
      <x v="122"/>
    </i>
    <i r="1">
      <x v="1"/>
    </i>
    <i r="2">
      <x v="1"/>
    </i>
    <i r="3">
      <x v="9"/>
    </i>
    <i r="3">
      <x v="10"/>
    </i>
    <i r="3">
      <x v="12"/>
    </i>
    <i r="3">
      <x v="13"/>
    </i>
    <i r="3">
      <x v="23"/>
    </i>
    <i r="3">
      <x v="24"/>
    </i>
    <i r="3">
      <x v="25"/>
    </i>
    <i r="3">
      <x v="26"/>
    </i>
    <i r="3">
      <x v="27"/>
    </i>
    <i r="3">
      <x v="28"/>
    </i>
    <i r="3">
      <x v="30"/>
    </i>
    <i r="3">
      <x v="31"/>
    </i>
    <i r="3">
      <x v="32"/>
    </i>
    <i r="3">
      <x v="33"/>
    </i>
    <i r="3">
      <x v="34"/>
    </i>
    <i r="3">
      <x v="35"/>
    </i>
    <i r="3">
      <x v="36"/>
    </i>
    <i r="3">
      <x v="60"/>
    </i>
    <i r="3">
      <x v="68"/>
    </i>
    <i r="3">
      <x v="69"/>
    </i>
    <i r="3">
      <x v="71"/>
    </i>
    <i r="2">
      <x v="2"/>
    </i>
    <i r="3">
      <x v="99"/>
    </i>
    <i r="3">
      <x v="100"/>
    </i>
    <i r="3">
      <x v="101"/>
    </i>
    <i r="2">
      <x v="4"/>
    </i>
    <i r="3">
      <x v="103"/>
    </i>
    <i r="3">
      <x v="128"/>
    </i>
    <i r="2">
      <x v="5"/>
    </i>
    <i r="3">
      <x v="140"/>
    </i>
    <i r="3">
      <x v="141"/>
    </i>
    <i r="3">
      <x v="144"/>
    </i>
    <i r="3">
      <x v="145"/>
    </i>
    <i r="3">
      <x v="146"/>
    </i>
    <i r="3">
      <x v="148"/>
    </i>
    <i r="3">
      <x v="149"/>
    </i>
    <i r="3">
      <x v="150"/>
    </i>
    <i r="3">
      <x v="151"/>
    </i>
    <i r="3">
      <x v="152"/>
    </i>
    <i r="3">
      <x v="153"/>
    </i>
    <i r="3">
      <x v="154"/>
    </i>
    <i r="3">
      <x v="156"/>
    </i>
    <i r="3">
      <x v="157"/>
    </i>
    <i r="3">
      <x v="159"/>
    </i>
    <i r="3">
      <x v="160"/>
    </i>
    <i r="2">
      <x v="6"/>
    </i>
    <i r="3">
      <x v="40"/>
    </i>
    <i r="3">
      <x v="41"/>
    </i>
    <i r="2">
      <x v="9"/>
    </i>
    <i r="3">
      <x v="98"/>
    </i>
    <i r="3">
      <x v="104"/>
    </i>
    <i r="2">
      <x v="12"/>
    </i>
    <i r="3">
      <x v="4"/>
    </i>
    <i r="3">
      <x v="53"/>
    </i>
    <i r="2">
      <x v="13"/>
    </i>
    <i r="3">
      <x v="106"/>
    </i>
    <i r="1">
      <x v="2"/>
    </i>
    <i r="2">
      <x v="7"/>
    </i>
    <i r="3">
      <x v="116"/>
    </i>
    <i r="2">
      <x v="11"/>
    </i>
    <i r="3">
      <x v="130"/>
    </i>
    <i>
      <x v="43"/>
    </i>
    <i r="1">
      <x v="1"/>
    </i>
    <i r="2">
      <x/>
    </i>
    <i r="3">
      <x v="38"/>
    </i>
    <i r="2">
      <x v="4"/>
    </i>
    <i r="3">
      <x v="97"/>
    </i>
    <i r="2">
      <x v="6"/>
    </i>
    <i r="3">
      <x v="75"/>
    </i>
    <i r="2">
      <x v="15"/>
    </i>
    <i r="3">
      <x v="8"/>
    </i>
    <i r="3">
      <x v="168"/>
    </i>
    <i>
      <x v="44"/>
    </i>
    <i r="1">
      <x v="2"/>
    </i>
    <i r="2">
      <x v="14"/>
    </i>
    <i r="3">
      <x v="124"/>
    </i>
    <i>
      <x v="45"/>
    </i>
    <i r="1">
      <x/>
    </i>
    <i r="2">
      <x v="2"/>
    </i>
    <i r="3">
      <x v="108"/>
    </i>
    <i r="1">
      <x v="1"/>
    </i>
    <i r="2">
      <x v="5"/>
    </i>
    <i r="3">
      <x v="109"/>
    </i>
    <i r="3">
      <x v="110"/>
    </i>
    <i>
      <x v="46"/>
    </i>
    <i r="1">
      <x v="1"/>
    </i>
    <i r="2">
      <x v="6"/>
    </i>
    <i r="3">
      <x v="96"/>
    </i>
    <i r="2">
      <x v="13"/>
    </i>
    <i r="3">
      <x v="112"/>
    </i>
    <i>
      <x v="47"/>
    </i>
    <i r="1">
      <x/>
    </i>
    <i r="2">
      <x v="10"/>
    </i>
    <i r="3">
      <x v="54"/>
    </i>
    <i r="3">
      <x v="74"/>
    </i>
    <i>
      <x v="48"/>
    </i>
    <i r="1">
      <x v="1"/>
    </i>
    <i r="2">
      <x v="3"/>
    </i>
    <i r="3">
      <x v="42"/>
    </i>
    <i r="2">
      <x v="6"/>
    </i>
    <i r="3">
      <x v="169"/>
    </i>
    <i r="3">
      <x v="170"/>
    </i>
    <i>
      <x v="49"/>
    </i>
    <i r="1">
      <x/>
    </i>
    <i r="2">
      <x v="7"/>
    </i>
    <i r="3">
      <x v="56"/>
    </i>
    <i r="2">
      <x v="9"/>
    </i>
    <i r="3">
      <x v="114"/>
    </i>
    <i r="3">
      <x v="115"/>
    </i>
    <i r="2">
      <x v="10"/>
    </i>
    <i r="3">
      <x v="67"/>
    </i>
    <i r="2">
      <x v="12"/>
    </i>
    <i r="3">
      <x v="44"/>
    </i>
    <i r="1">
      <x v="1"/>
    </i>
    <i r="2">
      <x v="1"/>
    </i>
    <i r="3">
      <x v="17"/>
    </i>
    <i r="2">
      <x v="6"/>
    </i>
    <i r="3">
      <x v="102"/>
    </i>
    <i>
      <x v="51"/>
    </i>
    <i r="1">
      <x/>
    </i>
    <i r="2">
      <x v="9"/>
    </i>
    <i r="3">
      <x v="117"/>
    </i>
    <i r="2">
      <x v="12"/>
    </i>
    <i r="3">
      <x v="47"/>
    </i>
    <i>
      <x v="52"/>
    </i>
    <i r="1">
      <x/>
    </i>
    <i r="2">
      <x v="7"/>
    </i>
    <i r="3">
      <x v="172"/>
    </i>
    <i>
      <x v="53"/>
    </i>
    <i r="1">
      <x v="2"/>
    </i>
    <i r="2">
      <x v="11"/>
    </i>
    <i r="3">
      <x v="129"/>
    </i>
    <i>
      <x v="54"/>
    </i>
    <i r="1">
      <x v="2"/>
    </i>
    <i r="2">
      <x v="14"/>
    </i>
    <i r="3">
      <x v="173"/>
    </i>
    <i>
      <x v="55"/>
    </i>
    <i r="1">
      <x/>
    </i>
    <i r="2">
      <x v="11"/>
    </i>
    <i r="3">
      <x v="120"/>
    </i>
    <i>
      <x v="57"/>
    </i>
    <i r="1">
      <x v="1"/>
    </i>
    <i r="2">
      <x v="14"/>
    </i>
    <i r="3">
      <x v="162"/>
    </i>
    <i t="grand">
      <x/>
    </i>
  </rowItems>
  <colFields count="1">
    <field x="2"/>
  </colFields>
  <colItems count="3">
    <i>
      <x/>
    </i>
    <i>
      <x v="1"/>
    </i>
    <i t="grand">
      <x/>
    </i>
  </colItems>
  <dataFields count="1">
    <dataField name="Soma de VALOR (R$)" fld="1" baseField="0" baseItem="0" numFmtId="164"/>
  </dataFields>
  <formats count="13">
    <format dxfId="73">
      <pivotArea outline="0" collapsedLevelsAreSubtotals="1" fieldPosition="0"/>
    </format>
    <format dxfId="72">
      <pivotArea dataOnly="0" labelOnly="1" outline="0" axis="axisValues" fieldPosition="0"/>
    </format>
    <format dxfId="71">
      <pivotArea collapsedLevelsAreSubtotals="1" fieldPosition="0">
        <references count="1">
          <reference field="0" count="1">
            <x v="37"/>
          </reference>
        </references>
      </pivotArea>
    </format>
    <format dxfId="70">
      <pivotArea outline="0" fieldPosition="0">
        <references count="1">
          <reference field="4294967294" count="1">
            <x v="0"/>
          </reference>
        </references>
      </pivotArea>
    </format>
    <format dxfId="69">
      <pivotArea type="all" dataOnly="0" outline="0" fieldPosition="0"/>
    </format>
    <format dxfId="68">
      <pivotArea outline="0" collapsedLevelsAreSubtotals="1" fieldPosition="0"/>
    </format>
    <format dxfId="67">
      <pivotArea field="0" type="button" dataOnly="0" labelOnly="1" outline="0" axis="axisRow" fieldPosition="0"/>
    </format>
    <format dxfId="66">
      <pivotArea dataOnly="0" labelOnly="1" outline="0" axis="axisValues" fieldPosition="0"/>
    </format>
    <format dxfId="65">
      <pivotArea dataOnly="0" labelOnly="1" fieldPosition="0">
        <references count="1">
          <reference field="0" count="50">
            <x v="0"/>
            <x v="1"/>
            <x v="2"/>
            <x v="3"/>
            <x v="4"/>
            <x v="5"/>
            <x v="6"/>
            <x v="7"/>
            <x v="8"/>
            <x v="9"/>
            <x v="10"/>
            <x v="11"/>
            <x v="12"/>
            <x v="13"/>
            <x v="14"/>
            <x v="16"/>
            <x v="17"/>
            <x v="18"/>
            <x v="19"/>
            <x v="21"/>
            <x v="24"/>
            <x v="25"/>
            <x v="26"/>
            <x v="27"/>
            <x v="28"/>
            <x v="29"/>
            <x v="31"/>
            <x v="32"/>
            <x v="33"/>
            <x v="34"/>
            <x v="35"/>
            <x v="36"/>
            <x v="37"/>
            <x v="39"/>
            <x v="40"/>
            <x v="41"/>
            <x v="42"/>
            <x v="43"/>
            <x v="44"/>
            <x v="45"/>
            <x v="46"/>
            <x v="48"/>
            <x v="50"/>
            <x v="51"/>
            <x v="52"/>
            <x v="53"/>
            <x v="54"/>
            <x v="55"/>
            <x v="57"/>
            <x v="58"/>
          </reference>
        </references>
      </pivotArea>
    </format>
    <format dxfId="64">
      <pivotArea dataOnly="0" labelOnly="1" grandRow="1" outline="0" fieldPosition="0"/>
    </format>
    <format dxfId="63">
      <pivotArea outline="0" collapsedLevelsAreSubtotals="1" fieldPosition="0"/>
    </format>
    <format dxfId="62">
      <pivotArea dataOnly="0" labelOnly="1" fieldPosition="0">
        <references count="1">
          <reference field="2" count="0"/>
        </references>
      </pivotArea>
    </format>
    <format dxfId="6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D55" firstHeaderRow="1" firstDataRow="2" firstDataCol="1"/>
  <pivotFields count="6">
    <pivotField axis="axisRow" showAll="0" sortType="ascending">
      <items count="60">
        <item x="0"/>
        <item x="1"/>
        <item x="2"/>
        <item x="3"/>
        <item x="4"/>
        <item x="5"/>
        <item x="6"/>
        <item x="7"/>
        <item x="8"/>
        <item x="9"/>
        <item x="10"/>
        <item x="11"/>
        <item x="12"/>
        <item x="13"/>
        <item x="14"/>
        <item x="48"/>
        <item x="15"/>
        <item x="16"/>
        <item x="17"/>
        <item x="18"/>
        <item m="1" x="56"/>
        <item x="19"/>
        <item x="47"/>
        <item x="46"/>
        <item x="20"/>
        <item x="21"/>
        <item x="22"/>
        <item x="23"/>
        <item x="24"/>
        <item x="25"/>
        <item m="1" x="58"/>
        <item x="26"/>
        <item x="27"/>
        <item x="28"/>
        <item x="29"/>
        <item x="30"/>
        <item x="31"/>
        <item m="1" x="52"/>
        <item x="32"/>
        <item x="33"/>
        <item m="1" x="57"/>
        <item m="1" x="51"/>
        <item m="1" x="53"/>
        <item x="34"/>
        <item x="35"/>
        <item x="36"/>
        <item x="37"/>
        <item x="49"/>
        <item x="38"/>
        <item x="39"/>
        <item m="1" x="55"/>
        <item x="40"/>
        <item x="41"/>
        <item x="42"/>
        <item x="43"/>
        <item x="44"/>
        <item m="1" x="50"/>
        <item x="45"/>
        <item m="1" x="54"/>
        <item t="default"/>
      </items>
    </pivotField>
    <pivotField dataField="1" showAll="0"/>
    <pivotField axis="axisCol" showAll="0">
      <items count="3">
        <item x="1"/>
        <item x="0"/>
        <item t="default"/>
      </items>
    </pivotField>
    <pivotField showAll="0"/>
    <pivotField showAll="0"/>
    <pivotField showAll="0"/>
  </pivotFields>
  <rowFields count="1">
    <field x="0"/>
  </rowFields>
  <rowItems count="51">
    <i>
      <x/>
    </i>
    <i>
      <x v="1"/>
    </i>
    <i>
      <x v="2"/>
    </i>
    <i>
      <x v="3"/>
    </i>
    <i>
      <x v="4"/>
    </i>
    <i>
      <x v="5"/>
    </i>
    <i>
      <x v="6"/>
    </i>
    <i>
      <x v="7"/>
    </i>
    <i>
      <x v="8"/>
    </i>
    <i>
      <x v="9"/>
    </i>
    <i>
      <x v="10"/>
    </i>
    <i>
      <x v="11"/>
    </i>
    <i>
      <x v="12"/>
    </i>
    <i>
      <x v="13"/>
    </i>
    <i>
      <x v="14"/>
    </i>
    <i>
      <x v="15"/>
    </i>
    <i>
      <x v="16"/>
    </i>
    <i>
      <x v="17"/>
    </i>
    <i>
      <x v="18"/>
    </i>
    <i>
      <x v="19"/>
    </i>
    <i>
      <x v="21"/>
    </i>
    <i>
      <x v="22"/>
    </i>
    <i>
      <x v="23"/>
    </i>
    <i>
      <x v="24"/>
    </i>
    <i>
      <x v="25"/>
    </i>
    <i>
      <x v="26"/>
    </i>
    <i>
      <x v="27"/>
    </i>
    <i>
      <x v="28"/>
    </i>
    <i>
      <x v="29"/>
    </i>
    <i>
      <x v="31"/>
    </i>
    <i>
      <x v="32"/>
    </i>
    <i>
      <x v="33"/>
    </i>
    <i>
      <x v="34"/>
    </i>
    <i>
      <x v="35"/>
    </i>
    <i>
      <x v="36"/>
    </i>
    <i>
      <x v="38"/>
    </i>
    <i>
      <x v="39"/>
    </i>
    <i>
      <x v="43"/>
    </i>
    <i>
      <x v="44"/>
    </i>
    <i>
      <x v="45"/>
    </i>
    <i>
      <x v="46"/>
    </i>
    <i>
      <x v="47"/>
    </i>
    <i>
      <x v="48"/>
    </i>
    <i>
      <x v="49"/>
    </i>
    <i>
      <x v="51"/>
    </i>
    <i>
      <x v="52"/>
    </i>
    <i>
      <x v="53"/>
    </i>
    <i>
      <x v="54"/>
    </i>
    <i>
      <x v="55"/>
    </i>
    <i>
      <x v="57"/>
    </i>
    <i t="grand">
      <x/>
    </i>
  </rowItems>
  <colFields count="1">
    <field x="2"/>
  </colFields>
  <colItems count="3">
    <i>
      <x/>
    </i>
    <i>
      <x v="1"/>
    </i>
    <i t="grand">
      <x/>
    </i>
  </colItems>
  <dataFields count="1">
    <dataField name="Soma de VALOR (R$)" fld="1" baseField="0" baseItem="0" numFmtId="164"/>
  </dataFields>
  <formats count="13">
    <format dxfId="60">
      <pivotArea outline="0" collapsedLevelsAreSubtotals="1" fieldPosition="0"/>
    </format>
    <format dxfId="59">
      <pivotArea dataOnly="0" labelOnly="1" outline="0" axis="axisValues" fieldPosition="0"/>
    </format>
    <format dxfId="58">
      <pivotArea collapsedLevelsAreSubtotals="1" fieldPosition="0">
        <references count="1">
          <reference field="0" count="1">
            <x v="37"/>
          </reference>
        </references>
      </pivotArea>
    </format>
    <format dxfId="57">
      <pivotArea outline="0" fieldPosition="0">
        <references count="1">
          <reference field="4294967294" count="1">
            <x v="0"/>
          </reference>
        </references>
      </pivotArea>
    </format>
    <format dxfId="56">
      <pivotArea type="all" dataOnly="0" outline="0" fieldPosition="0"/>
    </format>
    <format dxfId="55">
      <pivotArea outline="0" collapsedLevelsAreSubtotals="1" fieldPosition="0"/>
    </format>
    <format dxfId="54">
      <pivotArea field="0" type="button" dataOnly="0" labelOnly="1" outline="0" axis="axisRow" fieldPosition="0"/>
    </format>
    <format dxfId="53">
      <pivotArea dataOnly="0" labelOnly="1" outline="0" axis="axisValues" fieldPosition="0"/>
    </format>
    <format dxfId="52">
      <pivotArea dataOnly="0" labelOnly="1" fieldPosition="0">
        <references count="1">
          <reference field="0" count="50">
            <x v="0"/>
            <x v="1"/>
            <x v="2"/>
            <x v="3"/>
            <x v="4"/>
            <x v="5"/>
            <x v="6"/>
            <x v="7"/>
            <x v="8"/>
            <x v="9"/>
            <x v="10"/>
            <x v="11"/>
            <x v="12"/>
            <x v="13"/>
            <x v="14"/>
            <x v="16"/>
            <x v="17"/>
            <x v="18"/>
            <x v="19"/>
            <x v="21"/>
            <x v="24"/>
            <x v="25"/>
            <x v="26"/>
            <x v="27"/>
            <x v="28"/>
            <x v="29"/>
            <x v="31"/>
            <x v="32"/>
            <x v="33"/>
            <x v="34"/>
            <x v="35"/>
            <x v="36"/>
            <x v="37"/>
            <x v="39"/>
            <x v="40"/>
            <x v="41"/>
            <x v="42"/>
            <x v="43"/>
            <x v="44"/>
            <x v="45"/>
            <x v="46"/>
            <x v="48"/>
            <x v="50"/>
            <x v="51"/>
            <x v="52"/>
            <x v="53"/>
            <x v="54"/>
            <x v="55"/>
            <x v="57"/>
            <x v="58"/>
          </reference>
        </references>
      </pivotArea>
    </format>
    <format dxfId="51">
      <pivotArea dataOnly="0" labelOnly="1" grandRow="1" outline="0" fieldPosition="0"/>
    </format>
    <format dxfId="50">
      <pivotArea outline="0" collapsedLevelsAreSubtotals="1" fieldPosition="0"/>
    </format>
    <format dxfId="49">
      <pivotArea dataOnly="0" labelOnly="1" fieldPosition="0">
        <references count="1">
          <reference field="2" count="0"/>
        </references>
      </pivotArea>
    </format>
    <format dxfId="4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J56" firstHeaderRow="1" firstDataRow="3" firstDataCol="1"/>
  <pivotFields count="6">
    <pivotField axis="axisRow" showAll="0" sortType="ascending">
      <items count="60">
        <item x="0"/>
        <item x="1"/>
        <item x="2"/>
        <item x="3"/>
        <item x="4"/>
        <item x="5"/>
        <item x="6"/>
        <item x="7"/>
        <item x="8"/>
        <item x="9"/>
        <item x="10"/>
        <item x="11"/>
        <item x="12"/>
        <item x="13"/>
        <item x="14"/>
        <item x="48"/>
        <item x="15"/>
        <item x="16"/>
        <item x="17"/>
        <item x="18"/>
        <item m="1" x="56"/>
        <item x="19"/>
        <item x="47"/>
        <item x="46"/>
        <item x="20"/>
        <item x="21"/>
        <item x="22"/>
        <item x="23"/>
        <item x="24"/>
        <item x="25"/>
        <item m="1" x="58"/>
        <item x="26"/>
        <item x="27"/>
        <item x="28"/>
        <item x="29"/>
        <item x="30"/>
        <item x="31"/>
        <item m="1" x="52"/>
        <item x="32"/>
        <item x="33"/>
        <item m="1" x="57"/>
        <item m="1" x="51"/>
        <item m="1" x="53"/>
        <item x="34"/>
        <item x="35"/>
        <item x="36"/>
        <item x="37"/>
        <item x="49"/>
        <item x="38"/>
        <item x="39"/>
        <item m="1" x="55"/>
        <item x="40"/>
        <item x="41"/>
        <item x="42"/>
        <item x="43"/>
        <item x="44"/>
        <item m="1" x="50"/>
        <item x="45"/>
        <item m="1" x="54"/>
        <item t="default"/>
      </items>
    </pivotField>
    <pivotField dataField="1" showAll="0"/>
    <pivotField axis="axisCol" showAll="0">
      <items count="3">
        <item x="1"/>
        <item x="0"/>
        <item t="default"/>
      </items>
    </pivotField>
    <pivotField axis="axisCol" showAll="0">
      <items count="4">
        <item x="1"/>
        <item x="0"/>
        <item x="2"/>
        <item t="default"/>
      </items>
    </pivotField>
    <pivotField showAll="0"/>
    <pivotField showAll="0"/>
  </pivotFields>
  <rowFields count="1">
    <field x="0"/>
  </rowFields>
  <rowItems count="51">
    <i>
      <x/>
    </i>
    <i>
      <x v="1"/>
    </i>
    <i>
      <x v="2"/>
    </i>
    <i>
      <x v="3"/>
    </i>
    <i>
      <x v="4"/>
    </i>
    <i>
      <x v="5"/>
    </i>
    <i>
      <x v="6"/>
    </i>
    <i>
      <x v="7"/>
    </i>
    <i>
      <x v="8"/>
    </i>
    <i>
      <x v="9"/>
    </i>
    <i>
      <x v="10"/>
    </i>
    <i>
      <x v="11"/>
    </i>
    <i>
      <x v="12"/>
    </i>
    <i>
      <x v="13"/>
    </i>
    <i>
      <x v="14"/>
    </i>
    <i>
      <x v="15"/>
    </i>
    <i>
      <x v="16"/>
    </i>
    <i>
      <x v="17"/>
    </i>
    <i>
      <x v="18"/>
    </i>
    <i>
      <x v="19"/>
    </i>
    <i>
      <x v="21"/>
    </i>
    <i>
      <x v="22"/>
    </i>
    <i>
      <x v="23"/>
    </i>
    <i>
      <x v="24"/>
    </i>
    <i>
      <x v="25"/>
    </i>
    <i>
      <x v="26"/>
    </i>
    <i>
      <x v="27"/>
    </i>
    <i>
      <x v="28"/>
    </i>
    <i>
      <x v="29"/>
    </i>
    <i>
      <x v="31"/>
    </i>
    <i>
      <x v="32"/>
    </i>
    <i>
      <x v="33"/>
    </i>
    <i>
      <x v="34"/>
    </i>
    <i>
      <x v="35"/>
    </i>
    <i>
      <x v="36"/>
    </i>
    <i>
      <x v="38"/>
    </i>
    <i>
      <x v="39"/>
    </i>
    <i>
      <x v="43"/>
    </i>
    <i>
      <x v="44"/>
    </i>
    <i>
      <x v="45"/>
    </i>
    <i>
      <x v="46"/>
    </i>
    <i>
      <x v="47"/>
    </i>
    <i>
      <x v="48"/>
    </i>
    <i>
      <x v="49"/>
    </i>
    <i>
      <x v="51"/>
    </i>
    <i>
      <x v="52"/>
    </i>
    <i>
      <x v="53"/>
    </i>
    <i>
      <x v="54"/>
    </i>
    <i>
      <x v="55"/>
    </i>
    <i>
      <x v="57"/>
    </i>
    <i t="grand">
      <x/>
    </i>
  </rowItems>
  <colFields count="2">
    <field x="2"/>
    <field x="3"/>
  </colFields>
  <colItems count="9">
    <i>
      <x/>
      <x/>
    </i>
    <i r="1">
      <x v="1"/>
    </i>
    <i r="1">
      <x v="2"/>
    </i>
    <i t="default">
      <x/>
    </i>
    <i>
      <x v="1"/>
      <x/>
    </i>
    <i r="1">
      <x v="1"/>
    </i>
    <i r="1">
      <x v="2"/>
    </i>
    <i t="default">
      <x v="1"/>
    </i>
    <i t="grand">
      <x/>
    </i>
  </colItems>
  <dataFields count="1">
    <dataField name="Soma de VALOR (R$)" fld="1" baseField="0" baseItem="0" numFmtId="164"/>
  </dataFields>
  <formats count="19">
    <format dxfId="47">
      <pivotArea outline="0" collapsedLevelsAreSubtotals="1" fieldPosition="0"/>
    </format>
    <format dxfId="46">
      <pivotArea dataOnly="0" labelOnly="1" outline="0" axis="axisValues" fieldPosition="0"/>
    </format>
    <format dxfId="45">
      <pivotArea collapsedLevelsAreSubtotals="1" fieldPosition="0">
        <references count="1">
          <reference field="0" count="1">
            <x v="37"/>
          </reference>
        </references>
      </pivotArea>
    </format>
    <format dxfId="44">
      <pivotArea outline="0" fieldPosition="0">
        <references count="1">
          <reference field="4294967294" count="1">
            <x v="0"/>
          </reference>
        </references>
      </pivotArea>
    </format>
    <format dxfId="43">
      <pivotArea type="all" dataOnly="0" outline="0" fieldPosition="0"/>
    </format>
    <format dxfId="42">
      <pivotArea outline="0" collapsedLevelsAreSubtotals="1" fieldPosition="0"/>
    </format>
    <format dxfId="41">
      <pivotArea field="0" type="button" dataOnly="0" labelOnly="1" outline="0" axis="axisRow" fieldPosition="0"/>
    </format>
    <format dxfId="40">
      <pivotArea dataOnly="0" labelOnly="1" outline="0" axis="axisValues" fieldPosition="0"/>
    </format>
    <format dxfId="39">
      <pivotArea dataOnly="0" labelOnly="1" fieldPosition="0">
        <references count="1">
          <reference field="0" count="50">
            <x v="0"/>
            <x v="1"/>
            <x v="2"/>
            <x v="3"/>
            <x v="4"/>
            <x v="5"/>
            <x v="6"/>
            <x v="7"/>
            <x v="8"/>
            <x v="9"/>
            <x v="10"/>
            <x v="11"/>
            <x v="12"/>
            <x v="13"/>
            <x v="14"/>
            <x v="16"/>
            <x v="17"/>
            <x v="18"/>
            <x v="19"/>
            <x v="21"/>
            <x v="24"/>
            <x v="25"/>
            <x v="26"/>
            <x v="27"/>
            <x v="28"/>
            <x v="29"/>
            <x v="31"/>
            <x v="32"/>
            <x v="33"/>
            <x v="34"/>
            <x v="35"/>
            <x v="36"/>
            <x v="37"/>
            <x v="39"/>
            <x v="40"/>
            <x v="41"/>
            <x v="42"/>
            <x v="43"/>
            <x v="44"/>
            <x v="45"/>
            <x v="46"/>
            <x v="48"/>
            <x v="50"/>
            <x v="51"/>
            <x v="52"/>
            <x v="53"/>
            <x v="54"/>
            <x v="55"/>
            <x v="57"/>
            <x v="58"/>
          </reference>
        </references>
      </pivotArea>
    </format>
    <format dxfId="38">
      <pivotArea dataOnly="0" labelOnly="1" grandRow="1" outline="0" fieldPosition="0"/>
    </format>
    <format dxfId="37">
      <pivotArea outline="0" collapsedLevelsAreSubtotals="1" fieldPosition="0"/>
    </format>
    <format dxfId="36">
      <pivotArea field="0" type="button" dataOnly="0" labelOnly="1" outline="0" axis="axisRow" fieldPosition="0"/>
    </format>
    <format dxfId="35">
      <pivotArea dataOnly="0" labelOnly="1" fieldPosition="0">
        <references count="1">
          <reference field="0" count="0"/>
        </references>
      </pivotArea>
    </format>
    <format dxfId="34">
      <pivotArea dataOnly="0" labelOnly="1" grandRow="1" outline="0" fieldPosition="0"/>
    </format>
    <format dxfId="33">
      <pivotArea dataOnly="0" labelOnly="1" fieldPosition="0">
        <references count="1">
          <reference field="2" count="1" defaultSubtotal="1">
            <x v="0"/>
          </reference>
        </references>
      </pivotArea>
    </format>
    <format dxfId="32">
      <pivotArea dataOnly="0" labelOnly="1" fieldPosition="0">
        <references count="1">
          <reference field="2" count="1" defaultSubtotal="1">
            <x v="1"/>
          </reference>
        </references>
      </pivotArea>
    </format>
    <format dxfId="31">
      <pivotArea dataOnly="0" labelOnly="1" grandCol="1" outline="0" fieldPosition="0"/>
    </format>
    <format dxfId="30">
      <pivotArea dataOnly="0" labelOnly="1" fieldPosition="0">
        <references count="2">
          <reference field="2" count="1" selected="0">
            <x v="0"/>
          </reference>
          <reference field="3" count="0"/>
        </references>
      </pivotArea>
    </format>
    <format dxfId="29">
      <pivotArea dataOnly="0" labelOnly="1" fieldPosition="0">
        <references count="2">
          <reference field="2" count="1" selected="0">
            <x v="1"/>
          </reference>
          <reference field="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2:D54" firstHeaderRow="1" firstDataRow="2" firstDataCol="1"/>
  <pivotFields count="6">
    <pivotField axis="axisRow" showAll="0" sortType="ascending">
      <items count="60">
        <item x="0"/>
        <item x="1"/>
        <item x="2"/>
        <item x="3"/>
        <item x="4"/>
        <item x="5"/>
        <item x="6"/>
        <item x="7"/>
        <item x="8"/>
        <item x="9"/>
        <item x="10"/>
        <item x="11"/>
        <item x="12"/>
        <item x="13"/>
        <item x="14"/>
        <item x="48"/>
        <item x="15"/>
        <item x="16"/>
        <item x="17"/>
        <item x="18"/>
        <item m="1" x="56"/>
        <item x="19"/>
        <item x="47"/>
        <item x="46"/>
        <item x="20"/>
        <item x="21"/>
        <item x="22"/>
        <item x="23"/>
        <item x="24"/>
        <item x="25"/>
        <item m="1" x="58"/>
        <item x="26"/>
        <item x="27"/>
        <item x="28"/>
        <item x="29"/>
        <item x="30"/>
        <item x="31"/>
        <item m="1" x="52"/>
        <item x="32"/>
        <item x="33"/>
        <item m="1" x="57"/>
        <item m="1" x="51"/>
        <item m="1" x="53"/>
        <item x="34"/>
        <item x="35"/>
        <item x="36"/>
        <item x="37"/>
        <item x="49"/>
        <item x="38"/>
        <item x="39"/>
        <item m="1" x="55"/>
        <item x="40"/>
        <item x="41"/>
        <item x="42"/>
        <item x="43"/>
        <item x="44"/>
        <item m="1" x="50"/>
        <item x="45"/>
        <item m="1" x="54"/>
        <item t="default"/>
      </items>
    </pivotField>
    <pivotField dataField="1" showAll="0"/>
    <pivotField axis="axisCol" showAll="0">
      <items count="3">
        <item x="1"/>
        <item x="0"/>
        <item t="default"/>
      </items>
    </pivotField>
    <pivotField showAll="0"/>
    <pivotField showAll="0"/>
    <pivotField showAll="0"/>
  </pivotFields>
  <rowFields count="1">
    <field x="0"/>
  </rowFields>
  <rowItems count="51">
    <i>
      <x/>
    </i>
    <i>
      <x v="1"/>
    </i>
    <i>
      <x v="2"/>
    </i>
    <i>
      <x v="3"/>
    </i>
    <i>
      <x v="4"/>
    </i>
    <i>
      <x v="5"/>
    </i>
    <i>
      <x v="6"/>
    </i>
    <i>
      <x v="7"/>
    </i>
    <i>
      <x v="8"/>
    </i>
    <i>
      <x v="9"/>
    </i>
    <i>
      <x v="10"/>
    </i>
    <i>
      <x v="11"/>
    </i>
    <i>
      <x v="12"/>
    </i>
    <i>
      <x v="13"/>
    </i>
    <i>
      <x v="14"/>
    </i>
    <i>
      <x v="15"/>
    </i>
    <i>
      <x v="16"/>
    </i>
    <i>
      <x v="17"/>
    </i>
    <i>
      <x v="18"/>
    </i>
    <i>
      <x v="19"/>
    </i>
    <i>
      <x v="21"/>
    </i>
    <i>
      <x v="22"/>
    </i>
    <i>
      <x v="23"/>
    </i>
    <i>
      <x v="24"/>
    </i>
    <i>
      <x v="25"/>
    </i>
    <i>
      <x v="26"/>
    </i>
    <i>
      <x v="27"/>
    </i>
    <i>
      <x v="28"/>
    </i>
    <i>
      <x v="29"/>
    </i>
    <i>
      <x v="31"/>
    </i>
    <i>
      <x v="32"/>
    </i>
    <i>
      <x v="33"/>
    </i>
    <i>
      <x v="34"/>
    </i>
    <i>
      <x v="35"/>
    </i>
    <i>
      <x v="36"/>
    </i>
    <i>
      <x v="38"/>
    </i>
    <i>
      <x v="39"/>
    </i>
    <i>
      <x v="43"/>
    </i>
    <i>
      <x v="44"/>
    </i>
    <i>
      <x v="45"/>
    </i>
    <i>
      <x v="46"/>
    </i>
    <i>
      <x v="47"/>
    </i>
    <i>
      <x v="48"/>
    </i>
    <i>
      <x v="49"/>
    </i>
    <i>
      <x v="51"/>
    </i>
    <i>
      <x v="52"/>
    </i>
    <i>
      <x v="53"/>
    </i>
    <i>
      <x v="54"/>
    </i>
    <i>
      <x v="55"/>
    </i>
    <i>
      <x v="57"/>
    </i>
    <i t="grand">
      <x/>
    </i>
  </rowItems>
  <colFields count="1">
    <field x="2"/>
  </colFields>
  <colItems count="3">
    <i>
      <x/>
    </i>
    <i>
      <x v="1"/>
    </i>
    <i t="grand">
      <x/>
    </i>
  </colItems>
  <dataFields count="1">
    <dataField name="Soma de VALOR (R$)" fld="1" baseField="0" baseItem="0" numFmtId="164"/>
  </dataFields>
  <formats count="29">
    <format dxfId="28">
      <pivotArea outline="0" collapsedLevelsAreSubtotals="1" fieldPosition="0"/>
    </format>
    <format dxfId="27">
      <pivotArea dataOnly="0" labelOnly="1" outline="0" axis="axisValues" fieldPosition="0"/>
    </format>
    <format dxfId="26">
      <pivotArea collapsedLevelsAreSubtotals="1" fieldPosition="0">
        <references count="1">
          <reference field="0" count="1">
            <x v="37"/>
          </reference>
        </references>
      </pivotArea>
    </format>
    <format dxfId="25">
      <pivotArea outline="0" fieldPosition="0">
        <references count="1">
          <reference field="4294967294" count="1">
            <x v="0"/>
          </reference>
        </references>
      </pivotArea>
    </format>
    <format dxfId="24">
      <pivotArea type="all" dataOnly="0" outline="0" fieldPosition="0"/>
    </format>
    <format dxfId="23">
      <pivotArea outline="0" collapsedLevelsAreSubtotals="1" fieldPosition="0"/>
    </format>
    <format dxfId="22">
      <pivotArea field="0" type="button" dataOnly="0" labelOnly="1" outline="0" axis="axisRow" fieldPosition="0"/>
    </format>
    <format dxfId="21">
      <pivotArea dataOnly="0" labelOnly="1" outline="0" axis="axisValues" fieldPosition="0"/>
    </format>
    <format dxfId="20">
      <pivotArea dataOnly="0" labelOnly="1" fieldPosition="0">
        <references count="1">
          <reference field="0" count="50">
            <x v="0"/>
            <x v="1"/>
            <x v="2"/>
            <x v="3"/>
            <x v="4"/>
            <x v="5"/>
            <x v="6"/>
            <x v="7"/>
            <x v="8"/>
            <x v="9"/>
            <x v="10"/>
            <x v="11"/>
            <x v="12"/>
            <x v="13"/>
            <x v="14"/>
            <x v="16"/>
            <x v="17"/>
            <x v="18"/>
            <x v="19"/>
            <x v="21"/>
            <x v="24"/>
            <x v="25"/>
            <x v="26"/>
            <x v="27"/>
            <x v="28"/>
            <x v="29"/>
            <x v="31"/>
            <x v="32"/>
            <x v="33"/>
            <x v="34"/>
            <x v="35"/>
            <x v="36"/>
            <x v="37"/>
            <x v="39"/>
            <x v="40"/>
            <x v="41"/>
            <x v="42"/>
            <x v="43"/>
            <x v="44"/>
            <x v="45"/>
            <x v="46"/>
            <x v="48"/>
            <x v="50"/>
            <x v="51"/>
            <x v="52"/>
            <x v="53"/>
            <x v="54"/>
            <x v="55"/>
            <x v="57"/>
            <x v="58"/>
          </reference>
        </references>
      </pivotArea>
    </format>
    <format dxfId="19">
      <pivotArea dataOnly="0" labelOnly="1" grandRow="1" outline="0" fieldPosition="0"/>
    </format>
    <format dxfId="18">
      <pivotArea outline="0" collapsedLevelsAreSubtotals="1" fieldPosition="0"/>
    </format>
    <format dxfId="17">
      <pivotArea dataOnly="0" labelOnly="1" fieldPosition="0">
        <references count="1">
          <reference field="2" count="0"/>
        </references>
      </pivotArea>
    </format>
    <format dxfId="16">
      <pivotArea dataOnly="0" labelOnly="1" grandCol="1" outline="0" fieldPosition="0"/>
    </format>
    <format dxfId="15">
      <pivotArea collapsedLevelsAreSubtotals="1" fieldPosition="0">
        <references count="1">
          <reference field="0" count="1">
            <x v="47"/>
          </reference>
        </references>
      </pivotArea>
    </format>
    <format dxfId="14">
      <pivotArea dataOnly="0" labelOnly="1" fieldPosition="0">
        <references count="1">
          <reference field="0" count="1">
            <x v="47"/>
          </reference>
        </references>
      </pivotArea>
    </format>
    <format dxfId="13">
      <pivotArea collapsedLevelsAreSubtotals="1" fieldPosition="0">
        <references count="1">
          <reference field="0" count="1">
            <x v="49"/>
          </reference>
        </references>
      </pivotArea>
    </format>
    <format dxfId="12">
      <pivotArea dataOnly="0" labelOnly="1" fieldPosition="0">
        <references count="1">
          <reference field="0" count="1">
            <x v="49"/>
          </reference>
        </references>
      </pivotArea>
    </format>
    <format dxfId="11">
      <pivotArea collapsedLevelsAreSubtotals="1" fieldPosition="0">
        <references count="1">
          <reference field="0" count="1">
            <x v="22"/>
          </reference>
        </references>
      </pivotArea>
    </format>
    <format dxfId="10">
      <pivotArea dataOnly="0" labelOnly="1" fieldPosition="0">
        <references count="1">
          <reference field="0" count="1">
            <x v="22"/>
          </reference>
        </references>
      </pivotArea>
    </format>
    <format dxfId="9">
      <pivotArea collapsedLevelsAreSubtotals="1" fieldPosition="0">
        <references count="1">
          <reference field="0" count="1">
            <x v="39"/>
          </reference>
        </references>
      </pivotArea>
    </format>
    <format dxfId="8">
      <pivotArea dataOnly="0" labelOnly="1" fieldPosition="0">
        <references count="1">
          <reference field="0" count="1">
            <x v="39"/>
          </reference>
        </references>
      </pivotArea>
    </format>
    <format dxfId="7">
      <pivotArea collapsedLevelsAreSubtotals="1" fieldPosition="0">
        <references count="1">
          <reference field="0" count="1">
            <x v="21"/>
          </reference>
        </references>
      </pivotArea>
    </format>
    <format dxfId="6">
      <pivotArea dataOnly="0" labelOnly="1" fieldPosition="0">
        <references count="1">
          <reference field="0" count="1">
            <x v="21"/>
          </reference>
        </references>
      </pivotArea>
    </format>
    <format dxfId="5">
      <pivotArea collapsedLevelsAreSubtotals="1" fieldPosition="0">
        <references count="1">
          <reference field="0" count="13">
            <x v="23"/>
            <x v="24"/>
            <x v="25"/>
            <x v="26"/>
            <x v="27"/>
            <x v="28"/>
            <x v="29"/>
            <x v="31"/>
            <x v="32"/>
            <x v="33"/>
            <x v="34"/>
            <x v="35"/>
            <x v="36"/>
          </reference>
        </references>
      </pivotArea>
    </format>
    <format dxfId="4">
      <pivotArea dataOnly="0" labelOnly="1" fieldPosition="0">
        <references count="1">
          <reference field="0" count="13">
            <x v="23"/>
            <x v="24"/>
            <x v="25"/>
            <x v="26"/>
            <x v="27"/>
            <x v="28"/>
            <x v="29"/>
            <x v="31"/>
            <x v="32"/>
            <x v="33"/>
            <x v="34"/>
            <x v="35"/>
            <x v="36"/>
          </reference>
        </references>
      </pivotArea>
    </format>
    <format dxfId="3">
      <pivotArea collapsedLevelsAreSubtotals="1" fieldPosition="0">
        <references count="1">
          <reference field="0" count="5">
            <x v="15"/>
            <x v="16"/>
            <x v="17"/>
            <x v="18"/>
            <x v="19"/>
          </reference>
        </references>
      </pivotArea>
    </format>
    <format dxfId="2">
      <pivotArea dataOnly="0" labelOnly="1" fieldPosition="0">
        <references count="1">
          <reference field="0" count="5">
            <x v="15"/>
            <x v="16"/>
            <x v="17"/>
            <x v="18"/>
            <x v="19"/>
          </reference>
        </references>
      </pivotArea>
    </format>
    <format dxfId="1">
      <pivotArea collapsedLevelsAreSubtotals="1" fieldPosition="0">
        <references count="1">
          <reference field="0" count="2">
            <x v="0"/>
            <x v="1"/>
          </reference>
        </references>
      </pivotArea>
    </format>
    <format dxfId="0">
      <pivotArea dataOnly="0" labelOnly="1" fieldPosition="0">
        <references count="1">
          <reference field="0"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H17"/>
  <sheetViews>
    <sheetView tabSelected="1" workbookViewId="0">
      <selection activeCell="J15" sqref="J15"/>
    </sheetView>
  </sheetViews>
  <sheetFormatPr defaultRowHeight="15" x14ac:dyDescent="0.25"/>
  <cols>
    <col min="2" max="2" width="25.5703125" customWidth="1"/>
    <col min="3" max="3" width="25.42578125" customWidth="1"/>
    <col min="4" max="4" width="19.140625" customWidth="1"/>
    <col min="5" max="5" width="20.140625" customWidth="1"/>
  </cols>
  <sheetData>
    <row r="1" spans="2:8" ht="15.75" x14ac:dyDescent="0.25">
      <c r="B1" s="101" t="s">
        <v>286</v>
      </c>
      <c r="C1" s="101"/>
      <c r="D1" s="101"/>
      <c r="E1" s="101"/>
    </row>
    <row r="2" spans="2:8" x14ac:dyDescent="0.25">
      <c r="B2" s="85"/>
      <c r="C2" s="85"/>
      <c r="D2" s="85"/>
      <c r="E2" s="85"/>
    </row>
    <row r="3" spans="2:8" ht="38.25" x14ac:dyDescent="0.25">
      <c r="B3" s="92" t="s">
        <v>287</v>
      </c>
      <c r="C3" s="93" t="s">
        <v>288</v>
      </c>
      <c r="D3" s="93" t="s">
        <v>289</v>
      </c>
      <c r="E3" s="94" t="s">
        <v>290</v>
      </c>
      <c r="F3" s="83"/>
      <c r="G3" s="83"/>
      <c r="H3" s="83"/>
    </row>
    <row r="4" spans="2:8" x14ac:dyDescent="0.25">
      <c r="B4" s="86" t="s">
        <v>262</v>
      </c>
      <c r="C4" s="89">
        <v>0.2</v>
      </c>
      <c r="D4" s="89">
        <v>1.1000000000000001</v>
      </c>
      <c r="E4" s="90">
        <v>1.2</v>
      </c>
    </row>
    <row r="5" spans="2:8" x14ac:dyDescent="0.25">
      <c r="B5" s="86" t="s">
        <v>291</v>
      </c>
      <c r="C5" s="89">
        <v>0.5</v>
      </c>
      <c r="D5" s="89">
        <v>1.4</v>
      </c>
      <c r="E5" s="90">
        <v>1.1000000000000001</v>
      </c>
    </row>
    <row r="6" spans="2:8" x14ac:dyDescent="0.25">
      <c r="B6" s="96" t="s">
        <v>292</v>
      </c>
      <c r="C6" s="97">
        <v>-2.8</v>
      </c>
      <c r="D6" s="97">
        <v>5.3</v>
      </c>
      <c r="E6" s="98">
        <v>5.7</v>
      </c>
    </row>
    <row r="7" spans="2:8" x14ac:dyDescent="0.25">
      <c r="B7" s="96" t="s">
        <v>293</v>
      </c>
      <c r="C7" s="97">
        <v>-0.9</v>
      </c>
      <c r="D7" s="97">
        <v>1.1000000000000001</v>
      </c>
      <c r="E7" s="98">
        <v>-0.3</v>
      </c>
    </row>
    <row r="8" spans="2:8" x14ac:dyDescent="0.25">
      <c r="B8" s="86" t="s">
        <v>294</v>
      </c>
      <c r="C8" s="89">
        <v>0.4</v>
      </c>
      <c r="D8" s="89">
        <v>5.7</v>
      </c>
      <c r="E8" s="91">
        <v>-2</v>
      </c>
    </row>
    <row r="9" spans="2:8" x14ac:dyDescent="0.25">
      <c r="B9" s="86" t="s">
        <v>295</v>
      </c>
      <c r="C9" s="89">
        <v>1.7</v>
      </c>
      <c r="D9" s="89">
        <v>1.1000000000000001</v>
      </c>
      <c r="E9" s="90">
        <v>0.9</v>
      </c>
    </row>
    <row r="10" spans="2:8" x14ac:dyDescent="0.25">
      <c r="B10" s="86" t="s">
        <v>296</v>
      </c>
      <c r="C10" s="89">
        <v>0.3</v>
      </c>
      <c r="D10" s="89">
        <v>0.7</v>
      </c>
      <c r="E10" s="90">
        <v>-0.4</v>
      </c>
    </row>
    <row r="11" spans="2:8" x14ac:dyDescent="0.25">
      <c r="B11" s="86" t="s">
        <v>297</v>
      </c>
      <c r="C11" s="89">
        <v>-4.5999999999999996</v>
      </c>
      <c r="D11" s="89">
        <v>-2.5</v>
      </c>
      <c r="E11" s="90">
        <v>-4.0999999999999996</v>
      </c>
    </row>
    <row r="12" spans="2:8" x14ac:dyDescent="0.25">
      <c r="B12" s="96" t="s">
        <v>298</v>
      </c>
      <c r="C12" s="97">
        <v>-0.3</v>
      </c>
      <c r="D12" s="97">
        <v>0.4</v>
      </c>
      <c r="E12" s="98">
        <v>1.3</v>
      </c>
    </row>
    <row r="13" spans="2:8" x14ac:dyDescent="0.25">
      <c r="B13" s="86" t="s">
        <v>299</v>
      </c>
      <c r="C13" s="89">
        <v>0.5</v>
      </c>
      <c r="D13" s="89">
        <v>1.2</v>
      </c>
      <c r="E13" s="90">
        <v>2.4</v>
      </c>
    </row>
    <row r="14" spans="2:8" x14ac:dyDescent="0.25">
      <c r="B14" s="86" t="s">
        <v>300</v>
      </c>
      <c r="C14" s="89">
        <v>-1.6</v>
      </c>
      <c r="D14" s="89">
        <v>0.3</v>
      </c>
      <c r="E14" s="90">
        <v>-1.2</v>
      </c>
    </row>
    <row r="15" spans="2:8" x14ac:dyDescent="0.25">
      <c r="B15" s="86" t="s">
        <v>301</v>
      </c>
      <c r="C15" s="89">
        <v>-0.3</v>
      </c>
      <c r="D15" s="89">
        <v>-0.4</v>
      </c>
      <c r="E15" s="90">
        <v>-0.4</v>
      </c>
    </row>
    <row r="16" spans="2:8" x14ac:dyDescent="0.25">
      <c r="B16" s="86" t="s">
        <v>302</v>
      </c>
      <c r="C16" s="89">
        <v>-0.5</v>
      </c>
      <c r="D16" s="89">
        <v>-0.5</v>
      </c>
      <c r="E16" s="90">
        <v>1.2</v>
      </c>
    </row>
    <row r="17" spans="2:5" x14ac:dyDescent="0.25">
      <c r="B17" s="88" t="s">
        <v>303</v>
      </c>
      <c r="C17" s="87"/>
      <c r="D17" s="87"/>
      <c r="E17" s="87"/>
    </row>
  </sheetData>
  <mergeCells count="1">
    <mergeCell ref="B1:E1"/>
  </mergeCell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G58"/>
  <sheetViews>
    <sheetView topLeftCell="A7" zoomScale="80" zoomScaleNormal="80" workbookViewId="0">
      <selection activeCell="F37" sqref="F37"/>
    </sheetView>
  </sheetViews>
  <sheetFormatPr defaultRowHeight="15" x14ac:dyDescent="0.25"/>
  <cols>
    <col min="1" max="1" width="102" style="1" customWidth="1"/>
    <col min="2" max="2" width="18.7109375" style="5" customWidth="1"/>
    <col min="3" max="3" width="20" style="2" bestFit="1" customWidth="1"/>
    <col min="4" max="4" width="20" style="2" customWidth="1"/>
    <col min="5" max="5" width="5.42578125" style="1" customWidth="1"/>
    <col min="6" max="6" width="42" style="1" customWidth="1"/>
    <col min="7" max="7" width="19.140625" style="1" bestFit="1" customWidth="1"/>
    <col min="8" max="16384" width="9.140625" style="1"/>
  </cols>
  <sheetData>
    <row r="2" spans="1:7" x14ac:dyDescent="0.25">
      <c r="A2" s="1" t="s">
        <v>0</v>
      </c>
      <c r="B2" s="2" t="s">
        <v>1</v>
      </c>
      <c r="E2"/>
      <c r="F2"/>
    </row>
    <row r="3" spans="1:7" x14ac:dyDescent="0.25">
      <c r="A3" s="1" t="s">
        <v>2</v>
      </c>
      <c r="B3" s="2" t="s">
        <v>3</v>
      </c>
      <c r="C3" s="2" t="s">
        <v>4</v>
      </c>
      <c r="D3" s="2" t="s">
        <v>5</v>
      </c>
      <c r="E3"/>
      <c r="F3" s="18" t="s">
        <v>251</v>
      </c>
      <c r="G3" s="18"/>
    </row>
    <row r="4" spans="1:7" x14ac:dyDescent="0.25">
      <c r="A4" s="26" t="s">
        <v>6</v>
      </c>
      <c r="B4" s="27"/>
      <c r="C4" s="27">
        <v>4500000</v>
      </c>
      <c r="D4" s="27">
        <v>4500000</v>
      </c>
      <c r="E4"/>
      <c r="F4" s="24" t="s">
        <v>47</v>
      </c>
      <c r="G4" s="20">
        <f>GETPIVOTDATA("VALOR (R$)",$A$2,"MATÉRIA","Ações diversas - depósitos judiciais")</f>
        <v>6180000000</v>
      </c>
    </row>
    <row r="5" spans="1:7" x14ac:dyDescent="0.25">
      <c r="A5" s="26" t="s">
        <v>7</v>
      </c>
      <c r="B5" s="27"/>
      <c r="C5" s="27">
        <v>960000</v>
      </c>
      <c r="D5" s="27">
        <v>960000</v>
      </c>
      <c r="E5"/>
      <c r="F5" s="22" t="s">
        <v>26</v>
      </c>
      <c r="G5" s="20">
        <f>GETPIVOTDATA("VALOR (R$)",$A$2,"MATÉRIA","Ações de direitos de servidor público")+GETPIVOTDATA("VALOR (R$)",$A$2,"MATÉRIA","Ações de direitos de servidor público - ações relativas aos ex-efetivados pela Lei Complementar nº 100/2007")+GETPIVOTDATA("VALOR (R$)",$A$2,"MATÉRIA","Ações de direitos de servidor público - Contratação de servidores de segurança pública")+GETPIVOTDATA("VALOR (R$)",$A$2,"MATÉRIA","Ações de direitos de servidor público- ações transitadas em julgado")+GETPIVOTDATA("VALOR (R$)",$A$2,"MATÉRIA","Ações de direitos de servidor público- adicional noturno")+GETPIVOTDATA("VALOR (R$)",$A$2,"MATÉRIA","Ações de direitos de servidor público- aposentadorias")+GETPIVOTDATA("VALOR (R$)",$A$2,"MATÉRIA","Ações de direitos de servidor público- concursos públicos")+GETPIVOTDATA("VALOR (R$)",$A$2,"MATÉRIA","Ações de direitos de servidor público- desvio de função")+GETPIVOTDATA("VALOR (R$)",$A$2,"MATÉRIA","Ações de direitos de servidor público- pensões")+GETPIVOTDATA("VALOR (R$)",$A$2,"MATÉRIA","Ações de direitos de servidor público- prêmio de produtividade")+GETPIVOTDATA("VALOR (R$)",$A$2,"MATÉRIA","Ações de direitos de servidor público- processos administrativos disciplinares")+GETPIVOTDATA("VALOR (R$)",$A$2,"MATÉRIA","Ações de direitos de servidor público- promoções, progressões, (re)enquadramento")+GETPIVOTDATA("VALOR (R$)",$A$2,"MATÉRIA","Ações de direitos de servidor público- SERJUSMIG")+GETPIVOTDATA("VALOR (R$)",$A$2,"MATÉRIA","Ações de direitos de servidor público- verbas da FHEMIG")+GETPIVOTDATA("VALOR (R$)",$A$2,"MATÉRIA","Ações de direitos de servidor público- verbas remuneratórias diversas")</f>
        <v>3730133013.8499999</v>
      </c>
    </row>
    <row r="6" spans="1:7" x14ac:dyDescent="0.25">
      <c r="A6" s="3" t="s">
        <v>8</v>
      </c>
      <c r="B6" s="2"/>
      <c r="C6" s="2">
        <v>2500000</v>
      </c>
      <c r="D6" s="2">
        <v>2500000</v>
      </c>
      <c r="E6"/>
      <c r="F6" s="23" t="s">
        <v>49</v>
      </c>
      <c r="G6" s="20">
        <f>GETPIVOTDATA("VALOR (R$)",$A$2,"MATÉRIA","Ações diversas - tutela de saúde pública")</f>
        <v>3081164289.4200001</v>
      </c>
    </row>
    <row r="7" spans="1:7" x14ac:dyDescent="0.25">
      <c r="A7" s="3" t="s">
        <v>9</v>
      </c>
      <c r="B7" s="2"/>
      <c r="C7" s="2">
        <v>1431695.03</v>
      </c>
      <c r="D7" s="2">
        <v>1431695.03</v>
      </c>
      <c r="E7"/>
      <c r="F7" s="25" t="s">
        <v>42</v>
      </c>
      <c r="G7" s="20">
        <f>GETPIVOTDATA("VALOR (R$)",$A$2,"MATÉRIA","Ações de indenização")</f>
        <v>1058129702.4699999</v>
      </c>
    </row>
    <row r="8" spans="1:7" x14ac:dyDescent="0.25">
      <c r="A8" s="3" t="s">
        <v>10</v>
      </c>
      <c r="B8" s="2">
        <v>17228032.77</v>
      </c>
      <c r="C8" s="2">
        <v>50000000</v>
      </c>
      <c r="D8" s="2">
        <v>67228032.769999996</v>
      </c>
      <c r="E8"/>
      <c r="F8" s="19" t="s">
        <v>252</v>
      </c>
      <c r="G8" s="20">
        <f>GETPIVOTDATA("VALOR (R$)",$A$2,"MATÉRIA","Ação Civil Pública - garantias constitucionais relacionadas aos povos indígenas")+GETPIVOTDATA("VALOR (R$)",$A$2,"MATÉRIA","Ação Civil Pública relacionada à questão previdenciária LC 100/2007")+GETPIVOTDATA("VALOR (R$)",$A$2,"MATÉRIA","Ação cominatória reparo e devolução de aeronave")+GETPIVOTDATA("VALOR (R$)",$A$2,"MATÉRIA","Ação de anulação de crédito tributário - honorários sucumbenciais")+GETPIVOTDATA("VALOR (R$)",$A$2,"MATÉRIA","Ação de Cobrança - Contrato administrativo ")+GETPIVOTDATA("VALOR (R$)",$A$2,"MATÉRIA","Ação de Cobrança- Contrato administrativo - cumprimento de contrato")+GETPIVOTDATA("VALOR (R$)",$A$2,"MATÉRIA","Ação de Cobrança- Contrato administrativo - reequilíbrio econômico financeiro")+GETPIVOTDATA("VALOR (R$)",$A$2,"MATÉRIA","Ação de Cobrança- Contrato administrativo - rescisão de contrato")+GETPIVOTDATA("VALOR (R$)",$A$2,"MATÉRIA","Ação de Cobrança- Contrato administrativo - revisão da relação contratual")+GETPIVOTDATA("VALOR (R$)",$A$2,"MATÉRIA","Ação de Desapropriação")+GETPIVOTDATA("VALOR (R$)",$A$2,"MATÉRIA","Ação de empréstimos consignados - não realização de repasse aos bancos dos valores retidos pelo Estado")+GETPIVOTDATA("VALOR (R$)",$A$2,"MATÉRIA","Ação de Execução de multa - Astreintes")+GETPIVOTDATA("VALOR (R$)",$A$2,"MATÉRIA","Ação de isenção tributária")+GETPIVOTDATA("VALOR (R$)",$A$2,"MATÉRIA","Ação de restituição de depósito em mandado de segurança")+GETPIVOTDATA("VALOR (R$)",$A$2,"MATÉRIA","Ação de tomada de Contas Especial- aplicação incorreta de recursos na COPASA")+GETPIVOTDATA("VALOR (R$)",$A$2,"MATÉRIA","Ações Civis Públicas - Garantias constitucionais relacionadas à acessibilidade")+GETPIVOTDATA("VALOR (R$)",$A$2,"MATÉRIA","Ações Civis Públicas - Garantias constitucionais relacionadas à educação")+GETPIVOTDATA("VALOR (R$)",$A$2,"MATÉRIA","Ações Civis Públicas - Garantias constitucionais relacionadas à saúde pública")+GETPIVOTDATA("VALOR (R$)",$A$2,"MATÉRIA","Ações Civis Públicas - Garantias constitucionais relacionadas à segurança pública")+GETPIVOTDATA("VALOR (R$)",$A$2,"MATÉRIA","Ações Civis Públicas - Garantias constitucionais relacionadas a transporte público")+GETPIVOTDATA("VALOR (R$)",$A$2,"MATÉRIA","Ações de expurgos inflacionários Minas Caixa")+GETPIVOTDATA("VALOR (R$)",$A$2,"MATÉRIA","Ações de Repetição de Indébito")+GETPIVOTDATA("VALOR (R$)",$A$2,"MATÉRIA","Ações de Repetição de Indébito - Contribuição à saúde do IPSEMG no período de 14/04/2010 a 05/05/2010")+GETPIVOTDATA("VALOR (R$)",$A$2,"MATÉRIA","Ações de ressarcimento de verbas da Saúde")+GETPIVOTDATA("VALOR (R$)",$A$2,"MATÉRIA","Ações diversas - dativos, curadores especiais e honorários sucumbência")+GETPIVOTDATA("VALOR (R$)",$A$2,"MATÉRIA","Ações diversas - tutela ambiental")+GETPIVOTDATA("VALOR (R$)",$A$2,"MATÉRIA","Ações diversas- segurança pública")+GETPIVOTDATA("VALOR (R$)",$A$2,"MATÉRIA","Ações diversas- tutela educação")+GETPIVOTDATA("VALOR (R$)",$A$2,"MATÉRIA","Ações individuais e ACPs referentes a outorga de serventias/cartórios")+GETPIVOTDATA("VALOR (R$)",$A$2,"MATÉRIA","Ações referentes à URV")+GETPIVOTDATA("VALOR (R$)",$A$2,"MATÉRIA","Ações relativas aos ex-efetivados pela LC 100/2007")+GETPIVOTDATA("VALOR (R$)",$A$2,"MATÉRIA","Ações trabalhistas")</f>
        <v>2420881615.8499994</v>
      </c>
    </row>
    <row r="9" spans="1:7" x14ac:dyDescent="0.25">
      <c r="A9" s="3" t="s">
        <v>11</v>
      </c>
      <c r="B9" s="2">
        <v>90717774.549999997</v>
      </c>
      <c r="D9" s="2">
        <v>90717774.549999997</v>
      </c>
      <c r="E9"/>
      <c r="F9" s="21" t="s">
        <v>253</v>
      </c>
      <c r="G9" s="48">
        <f>SUM(G4:G8)</f>
        <v>16470308621.59</v>
      </c>
    </row>
    <row r="10" spans="1:7" x14ac:dyDescent="0.25">
      <c r="A10" s="3" t="s">
        <v>12</v>
      </c>
      <c r="B10" s="2">
        <v>914831.09</v>
      </c>
      <c r="D10" s="2">
        <v>914831.09</v>
      </c>
      <c r="E10"/>
      <c r="F10"/>
    </row>
    <row r="11" spans="1:7" x14ac:dyDescent="0.25">
      <c r="A11" s="3" t="s">
        <v>13</v>
      </c>
      <c r="B11" s="2">
        <v>1291120.48</v>
      </c>
      <c r="D11" s="2">
        <v>1291120.48</v>
      </c>
      <c r="E11"/>
      <c r="F11"/>
    </row>
    <row r="12" spans="1:7" x14ac:dyDescent="0.25">
      <c r="A12" s="3" t="s">
        <v>14</v>
      </c>
      <c r="B12" s="2">
        <v>22580100</v>
      </c>
      <c r="D12" s="2">
        <v>22580100</v>
      </c>
      <c r="E12"/>
      <c r="F12"/>
    </row>
    <row r="13" spans="1:7" x14ac:dyDescent="0.25">
      <c r="A13" s="3" t="s">
        <v>15</v>
      </c>
      <c r="B13" s="2">
        <v>15556642.390000001</v>
      </c>
      <c r="C13" s="2">
        <v>90692883.379999995</v>
      </c>
      <c r="D13" s="2">
        <v>106249525.77</v>
      </c>
      <c r="E13"/>
      <c r="F13"/>
    </row>
    <row r="14" spans="1:7" x14ac:dyDescent="0.25">
      <c r="A14" s="3" t="s">
        <v>16</v>
      </c>
      <c r="B14" s="2"/>
      <c r="C14" s="2">
        <v>414572210.81</v>
      </c>
      <c r="D14" s="2">
        <v>414572210.81</v>
      </c>
      <c r="E14"/>
      <c r="F14"/>
    </row>
    <row r="15" spans="1:7" x14ac:dyDescent="0.25">
      <c r="A15" s="3" t="s">
        <v>17</v>
      </c>
      <c r="B15" s="2"/>
      <c r="C15" s="2">
        <v>212000</v>
      </c>
      <c r="D15" s="2">
        <v>212000</v>
      </c>
      <c r="E15"/>
      <c r="F15"/>
    </row>
    <row r="16" spans="1:7" x14ac:dyDescent="0.25">
      <c r="A16" s="3" t="s">
        <v>18</v>
      </c>
      <c r="B16" s="2">
        <v>100000</v>
      </c>
      <c r="D16" s="2">
        <v>100000</v>
      </c>
      <c r="E16"/>
      <c r="F16"/>
    </row>
    <row r="17" spans="1:6" x14ac:dyDescent="0.25">
      <c r="A17" s="3" t="s">
        <v>19</v>
      </c>
      <c r="B17" s="2"/>
      <c r="C17" s="2">
        <v>180000000</v>
      </c>
      <c r="D17" s="2">
        <v>180000000</v>
      </c>
      <c r="E17"/>
      <c r="F17"/>
    </row>
    <row r="18" spans="1:6" x14ac:dyDescent="0.25">
      <c r="A18" s="3" t="s">
        <v>20</v>
      </c>
      <c r="B18" s="2">
        <v>29621806.73</v>
      </c>
      <c r="D18" s="2">
        <v>29621806.73</v>
      </c>
      <c r="E18"/>
      <c r="F18"/>
    </row>
    <row r="19" spans="1:6" x14ac:dyDescent="0.25">
      <c r="A19" s="26" t="s">
        <v>21</v>
      </c>
      <c r="B19" s="27"/>
      <c r="C19" s="27">
        <v>509320</v>
      </c>
      <c r="D19" s="27">
        <v>509320</v>
      </c>
      <c r="E19"/>
      <c r="F19"/>
    </row>
    <row r="20" spans="1:6" x14ac:dyDescent="0.25">
      <c r="A20" s="26" t="s">
        <v>22</v>
      </c>
      <c r="B20" s="27">
        <v>200000</v>
      </c>
      <c r="C20" s="27"/>
      <c r="D20" s="27">
        <v>200000</v>
      </c>
      <c r="E20"/>
      <c r="F20"/>
    </row>
    <row r="21" spans="1:6" x14ac:dyDescent="0.25">
      <c r="A21" s="26" t="s">
        <v>23</v>
      </c>
      <c r="B21" s="27">
        <v>764963612.56999993</v>
      </c>
      <c r="C21" s="27">
        <v>101674503.5</v>
      </c>
      <c r="D21" s="27">
        <v>866638116.06999993</v>
      </c>
      <c r="E21"/>
      <c r="F21"/>
    </row>
    <row r="22" spans="1:6" x14ac:dyDescent="0.25">
      <c r="A22" s="26" t="s">
        <v>24</v>
      </c>
      <c r="B22" s="27">
        <v>21680000</v>
      </c>
      <c r="C22" s="27">
        <v>88800000</v>
      </c>
      <c r="D22" s="27">
        <v>110480000</v>
      </c>
      <c r="E22"/>
      <c r="F22"/>
    </row>
    <row r="23" spans="1:6" x14ac:dyDescent="0.25">
      <c r="A23" s="26" t="s">
        <v>25</v>
      </c>
      <c r="B23" s="27">
        <v>2860708.58</v>
      </c>
      <c r="C23" s="27">
        <v>100000</v>
      </c>
      <c r="D23" s="27">
        <v>2960708.58</v>
      </c>
      <c r="E23"/>
      <c r="F23"/>
    </row>
    <row r="24" spans="1:6" x14ac:dyDescent="0.25">
      <c r="A24" s="14" t="s">
        <v>26</v>
      </c>
      <c r="B24" s="15">
        <v>2667643.8899999997</v>
      </c>
      <c r="C24" s="15">
        <v>40526101.899999999</v>
      </c>
      <c r="D24" s="15">
        <v>43193745.789999999</v>
      </c>
      <c r="E24"/>
      <c r="F24"/>
    </row>
    <row r="25" spans="1:6" x14ac:dyDescent="0.25">
      <c r="A25" s="14" t="s">
        <v>27</v>
      </c>
      <c r="B25" s="15"/>
      <c r="C25" s="15">
        <v>3000000000</v>
      </c>
      <c r="D25" s="15">
        <v>3000000000</v>
      </c>
      <c r="E25"/>
      <c r="F25"/>
    </row>
    <row r="26" spans="1:6" x14ac:dyDescent="0.25">
      <c r="A26" s="14" t="s">
        <v>28</v>
      </c>
      <c r="B26" s="15"/>
      <c r="C26" s="15">
        <v>26499128.030000001</v>
      </c>
      <c r="D26" s="15">
        <v>26499128.030000001</v>
      </c>
      <c r="E26"/>
      <c r="F26"/>
    </row>
    <row r="27" spans="1:6" x14ac:dyDescent="0.25">
      <c r="A27" s="14" t="s">
        <v>29</v>
      </c>
      <c r="B27" s="15"/>
      <c r="C27" s="15">
        <v>95966025.969999999</v>
      </c>
      <c r="D27" s="15">
        <v>95966025.969999999</v>
      </c>
      <c r="E27"/>
      <c r="F27"/>
    </row>
    <row r="28" spans="1:6" x14ac:dyDescent="0.25">
      <c r="A28" s="14" t="s">
        <v>30</v>
      </c>
      <c r="B28" s="15"/>
      <c r="C28" s="15">
        <v>2214912.94</v>
      </c>
      <c r="D28" s="15">
        <v>2214912.94</v>
      </c>
      <c r="E28"/>
      <c r="F28"/>
    </row>
    <row r="29" spans="1:6" x14ac:dyDescent="0.25">
      <c r="A29" s="14" t="s">
        <v>31</v>
      </c>
      <c r="B29" s="15">
        <v>9447798.9800000004</v>
      </c>
      <c r="C29" s="15"/>
      <c r="D29" s="15">
        <v>9447798.9800000004</v>
      </c>
      <c r="E29"/>
      <c r="F29"/>
    </row>
    <row r="30" spans="1:6" x14ac:dyDescent="0.25">
      <c r="A30" s="14" t="s">
        <v>32</v>
      </c>
      <c r="B30" s="15">
        <v>601000</v>
      </c>
      <c r="C30" s="15"/>
      <c r="D30" s="15">
        <v>601000</v>
      </c>
      <c r="E30"/>
      <c r="F30"/>
    </row>
    <row r="31" spans="1:6" x14ac:dyDescent="0.25">
      <c r="A31" s="14" t="s">
        <v>33</v>
      </c>
      <c r="B31" s="15"/>
      <c r="C31" s="15">
        <v>118043131.48</v>
      </c>
      <c r="D31" s="15">
        <v>118043131.48</v>
      </c>
      <c r="E31"/>
      <c r="F31"/>
    </row>
    <row r="32" spans="1:6" x14ac:dyDescent="0.25">
      <c r="A32" s="14" t="s">
        <v>34</v>
      </c>
      <c r="B32" s="15">
        <v>2658945.94</v>
      </c>
      <c r="C32" s="15">
        <v>300000000</v>
      </c>
      <c r="D32" s="15">
        <v>302658945.94</v>
      </c>
      <c r="E32"/>
      <c r="F32"/>
    </row>
    <row r="33" spans="1:6" x14ac:dyDescent="0.25">
      <c r="A33" s="14" t="s">
        <v>35</v>
      </c>
      <c r="B33" s="15">
        <v>3276038.95</v>
      </c>
      <c r="C33" s="15"/>
      <c r="D33" s="15">
        <v>3276038.95</v>
      </c>
      <c r="E33"/>
      <c r="F33"/>
    </row>
    <row r="34" spans="1:6" x14ac:dyDescent="0.25">
      <c r="A34" s="14" t="s">
        <v>36</v>
      </c>
      <c r="B34" s="15">
        <v>880000</v>
      </c>
      <c r="C34" s="15"/>
      <c r="D34" s="15">
        <v>880000</v>
      </c>
      <c r="E34"/>
      <c r="F34"/>
    </row>
    <row r="35" spans="1:6" x14ac:dyDescent="0.25">
      <c r="A35" s="14" t="s">
        <v>37</v>
      </c>
      <c r="B35" s="15">
        <v>3402182.7</v>
      </c>
      <c r="C35" s="15"/>
      <c r="D35" s="15">
        <v>3402182.7</v>
      </c>
      <c r="E35"/>
      <c r="F35"/>
    </row>
    <row r="36" spans="1:6" x14ac:dyDescent="0.25">
      <c r="A36" s="14" t="s">
        <v>38</v>
      </c>
      <c r="B36" s="15"/>
      <c r="C36" s="15">
        <v>968306.63</v>
      </c>
      <c r="D36" s="15">
        <v>968306.63</v>
      </c>
      <c r="E36"/>
      <c r="F36"/>
    </row>
    <row r="37" spans="1:6" x14ac:dyDescent="0.25">
      <c r="A37" s="14" t="s">
        <v>39</v>
      </c>
      <c r="B37" s="15"/>
      <c r="C37" s="15">
        <v>105376168.39</v>
      </c>
      <c r="D37" s="15">
        <v>105376168.39</v>
      </c>
      <c r="E37"/>
      <c r="F37"/>
    </row>
    <row r="38" spans="1:6" x14ac:dyDescent="0.25">
      <c r="A38" s="14" t="s">
        <v>40</v>
      </c>
      <c r="B38" s="15"/>
      <c r="C38" s="15">
        <v>17605628.050000001</v>
      </c>
      <c r="D38" s="15">
        <v>17605628.050000001</v>
      </c>
      <c r="E38"/>
      <c r="F38"/>
    </row>
    <row r="39" spans="1:6" x14ac:dyDescent="0.25">
      <c r="A39" s="3" t="s">
        <v>41</v>
      </c>
      <c r="B39" s="2"/>
      <c r="C39" s="2">
        <v>227813.29</v>
      </c>
      <c r="D39" s="2">
        <v>227813.29</v>
      </c>
      <c r="E39"/>
      <c r="F39"/>
    </row>
    <row r="40" spans="1:6" x14ac:dyDescent="0.25">
      <c r="A40" s="16" t="s">
        <v>42</v>
      </c>
      <c r="B40" s="17">
        <v>81463662.209999993</v>
      </c>
      <c r="C40" s="17">
        <v>976666040.25999987</v>
      </c>
      <c r="D40" s="17">
        <v>1058129702.4699999</v>
      </c>
      <c r="E40"/>
      <c r="F40"/>
    </row>
    <row r="41" spans="1:6" x14ac:dyDescent="0.25">
      <c r="A41" s="3" t="s">
        <v>43</v>
      </c>
      <c r="B41" s="2">
        <v>16000000</v>
      </c>
      <c r="C41" s="2">
        <v>10989102.789999999</v>
      </c>
      <c r="D41" s="2">
        <v>26989102.789999999</v>
      </c>
      <c r="E41"/>
      <c r="F41"/>
    </row>
    <row r="42" spans="1:6" x14ac:dyDescent="0.25">
      <c r="A42" s="3" t="s">
        <v>44</v>
      </c>
      <c r="B42" s="2">
        <v>31250000</v>
      </c>
      <c r="D42" s="2">
        <v>31250000</v>
      </c>
      <c r="E42"/>
      <c r="F42"/>
    </row>
    <row r="43" spans="1:6" x14ac:dyDescent="0.25">
      <c r="A43" s="3" t="s">
        <v>45</v>
      </c>
      <c r="B43" s="2">
        <v>1454346.44</v>
      </c>
      <c r="C43" s="2">
        <v>139578.18</v>
      </c>
      <c r="D43" s="2">
        <v>1593924.6199999999</v>
      </c>
      <c r="E43"/>
      <c r="F43"/>
    </row>
    <row r="44" spans="1:6" x14ac:dyDescent="0.25">
      <c r="A44" s="3" t="s">
        <v>46</v>
      </c>
      <c r="B44" s="2"/>
      <c r="C44" s="2">
        <v>570241.09</v>
      </c>
      <c r="D44" s="2">
        <v>570241.09</v>
      </c>
      <c r="E44"/>
      <c r="F44"/>
    </row>
    <row r="45" spans="1:6" x14ac:dyDescent="0.25">
      <c r="A45" s="10" t="s">
        <v>47</v>
      </c>
      <c r="B45" s="11">
        <v>180000000</v>
      </c>
      <c r="C45" s="11">
        <v>6000000000</v>
      </c>
      <c r="D45" s="11">
        <v>6180000000</v>
      </c>
      <c r="E45"/>
      <c r="F45"/>
    </row>
    <row r="46" spans="1:6" x14ac:dyDescent="0.25">
      <c r="A46" s="3" t="s">
        <v>48</v>
      </c>
      <c r="B46" s="2">
        <v>38648864.960000001</v>
      </c>
      <c r="C46" s="2">
        <v>535544.54999999993</v>
      </c>
      <c r="D46" s="2">
        <v>39184409.509999998</v>
      </c>
      <c r="E46"/>
      <c r="F46"/>
    </row>
    <row r="47" spans="1:6" x14ac:dyDescent="0.25">
      <c r="A47" s="12" t="s">
        <v>49</v>
      </c>
      <c r="B47" s="13">
        <v>2904089289.4200001</v>
      </c>
      <c r="C47" s="13">
        <v>177075000</v>
      </c>
      <c r="D47" s="13">
        <v>3081164289.4200001</v>
      </c>
      <c r="E47"/>
      <c r="F47"/>
    </row>
    <row r="48" spans="1:6" x14ac:dyDescent="0.25">
      <c r="A48" s="3" t="s">
        <v>50</v>
      </c>
      <c r="B48" s="2">
        <v>3320000</v>
      </c>
      <c r="D48" s="2">
        <v>3320000</v>
      </c>
      <c r="E48"/>
      <c r="F48"/>
    </row>
    <row r="49" spans="1:6" x14ac:dyDescent="0.25">
      <c r="A49" s="3" t="s">
        <v>51</v>
      </c>
      <c r="B49" s="2"/>
      <c r="C49" s="2">
        <v>1000000</v>
      </c>
      <c r="D49" s="2">
        <v>1000000</v>
      </c>
      <c r="E49"/>
      <c r="F49"/>
    </row>
    <row r="50" spans="1:6" x14ac:dyDescent="0.25">
      <c r="A50" s="3" t="s">
        <v>52</v>
      </c>
      <c r="B50" s="2">
        <v>446675</v>
      </c>
      <c r="D50" s="2">
        <v>446675</v>
      </c>
      <c r="E50"/>
      <c r="F50"/>
    </row>
    <row r="51" spans="1:6" x14ac:dyDescent="0.25">
      <c r="A51" s="3" t="s">
        <v>53</v>
      </c>
      <c r="B51" s="2"/>
      <c r="C51" s="2">
        <v>405386968</v>
      </c>
      <c r="D51" s="2">
        <v>405386968</v>
      </c>
      <c r="E51"/>
      <c r="F51"/>
    </row>
    <row r="52" spans="1:6" x14ac:dyDescent="0.25">
      <c r="A52" s="3" t="s">
        <v>54</v>
      </c>
      <c r="B52" s="2">
        <v>5245239.67</v>
      </c>
      <c r="D52" s="2">
        <v>5245239.67</v>
      </c>
      <c r="E52"/>
      <c r="F52"/>
    </row>
    <row r="53" spans="1:6" x14ac:dyDescent="0.25">
      <c r="A53" s="3" t="s">
        <v>55</v>
      </c>
      <c r="B53" s="2"/>
      <c r="C53" s="2">
        <v>2000000</v>
      </c>
      <c r="D53" s="2">
        <v>2000000</v>
      </c>
      <c r="E53"/>
      <c r="F53"/>
    </row>
    <row r="54" spans="1:6" x14ac:dyDescent="0.25">
      <c r="A54" s="3" t="s">
        <v>5</v>
      </c>
      <c r="B54" s="2">
        <v>4252566317.3200006</v>
      </c>
      <c r="C54" s="2">
        <v>12217742304.27</v>
      </c>
      <c r="D54" s="2">
        <v>16470308621.589998</v>
      </c>
      <c r="E54"/>
      <c r="F54"/>
    </row>
    <row r="55" spans="1:6" x14ac:dyDescent="0.25">
      <c r="A55"/>
      <c r="B55" s="4"/>
      <c r="C55" s="4"/>
      <c r="D55" s="4"/>
    </row>
    <row r="56" spans="1:6" x14ac:dyDescent="0.25">
      <c r="A56"/>
      <c r="B56" s="4"/>
      <c r="C56" s="4"/>
      <c r="D56" s="4"/>
    </row>
    <row r="57" spans="1:6" x14ac:dyDescent="0.25">
      <c r="A57"/>
      <c r="B57" s="4"/>
      <c r="C57" s="4"/>
      <c r="D57" s="4"/>
    </row>
    <row r="58" spans="1:6" x14ac:dyDescent="0.25">
      <c r="A58"/>
      <c r="B58" s="4"/>
      <c r="C58" s="4"/>
      <c r="D58" s="4"/>
    </row>
  </sheetData>
  <pageMargins left="0.511811024" right="0.511811024" top="0.78740157499999996" bottom="0.78740157499999996" header="0.31496062000000002" footer="0.31496062000000002"/>
  <pageSetup paperSize="9" scale="5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J5"/>
  <sheetViews>
    <sheetView workbookViewId="0">
      <selection activeCell="E14" sqref="E14"/>
    </sheetView>
  </sheetViews>
  <sheetFormatPr defaultRowHeight="15" x14ac:dyDescent="0.25"/>
  <cols>
    <col min="2" max="2" width="13.85546875" customWidth="1"/>
    <col min="3" max="3" width="21.140625" customWidth="1"/>
    <col min="4" max="4" width="22" customWidth="1"/>
    <col min="5" max="5" width="24.42578125" customWidth="1"/>
    <col min="6" max="6" width="22.140625" customWidth="1"/>
    <col min="7" max="7" width="5.5703125" customWidth="1"/>
    <col min="8" max="8" width="16.42578125" bestFit="1" customWidth="1"/>
    <col min="9" max="9" width="18" bestFit="1" customWidth="1"/>
    <col min="10" max="10" width="16.5703125" customWidth="1"/>
  </cols>
  <sheetData>
    <row r="2" spans="2:10" ht="29.25" customHeight="1" x14ac:dyDescent="0.25">
      <c r="B2" s="102" t="s">
        <v>257</v>
      </c>
      <c r="C2" s="102" t="s">
        <v>258</v>
      </c>
      <c r="D2" s="104" t="s">
        <v>264</v>
      </c>
      <c r="E2" s="105"/>
      <c r="F2" s="102" t="s">
        <v>259</v>
      </c>
    </row>
    <row r="3" spans="2:10" ht="32.25" customHeight="1" x14ac:dyDescent="0.25">
      <c r="B3" s="103"/>
      <c r="C3" s="103"/>
      <c r="D3" s="95" t="s">
        <v>260</v>
      </c>
      <c r="E3" s="95" t="s">
        <v>263</v>
      </c>
      <c r="F3" s="103"/>
      <c r="H3" s="41"/>
    </row>
    <row r="4" spans="2:10" x14ac:dyDescent="0.25">
      <c r="B4" s="37" t="s">
        <v>261</v>
      </c>
      <c r="C4" s="42">
        <v>0.97</v>
      </c>
      <c r="D4" s="43">
        <v>4</v>
      </c>
      <c r="E4" s="38">
        <v>4</v>
      </c>
      <c r="F4" s="100">
        <v>515.08000000000004</v>
      </c>
      <c r="H4" s="44"/>
      <c r="I4" s="44"/>
      <c r="J4" s="44"/>
    </row>
    <row r="5" spans="2:10" x14ac:dyDescent="0.25">
      <c r="B5" s="39" t="s">
        <v>262</v>
      </c>
      <c r="C5" s="45">
        <v>0.47</v>
      </c>
      <c r="D5" s="46">
        <v>2.75</v>
      </c>
      <c r="E5" s="40">
        <v>2.4</v>
      </c>
      <c r="F5" s="99">
        <v>249.57499999999999</v>
      </c>
      <c r="H5" s="44"/>
      <c r="I5" s="44"/>
      <c r="J5" s="44"/>
    </row>
  </sheetData>
  <mergeCells count="4">
    <mergeCell ref="B2:B3"/>
    <mergeCell ref="C2:C3"/>
    <mergeCell ref="D2:E2"/>
    <mergeCell ref="F2:F3"/>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N45"/>
  <sheetViews>
    <sheetView topLeftCell="B10" workbookViewId="0">
      <selection activeCell="J24" sqref="J24"/>
    </sheetView>
  </sheetViews>
  <sheetFormatPr defaultRowHeight="15" x14ac:dyDescent="0.25"/>
  <cols>
    <col min="1" max="1" width="11.5703125" bestFit="1" customWidth="1"/>
    <col min="2" max="2" width="12.42578125" customWidth="1"/>
    <col min="3" max="3" width="15.140625" customWidth="1"/>
    <col min="4" max="4" width="13.42578125" customWidth="1"/>
    <col min="5" max="5" width="12.42578125" customWidth="1"/>
    <col min="6" max="6" width="11.28515625" customWidth="1"/>
    <col min="7" max="7" width="10.7109375" customWidth="1"/>
    <col min="8" max="8" width="9.85546875" customWidth="1"/>
    <col min="10" max="10" width="39.7109375" customWidth="1"/>
    <col min="11" max="14" width="12" bestFit="1" customWidth="1"/>
  </cols>
  <sheetData>
    <row r="2" spans="2:14" x14ac:dyDescent="0.25">
      <c r="K2" s="55">
        <v>2019</v>
      </c>
      <c r="L2" s="56">
        <v>2020</v>
      </c>
      <c r="M2" s="57">
        <v>2021</v>
      </c>
      <c r="N2" s="57">
        <v>2022</v>
      </c>
    </row>
    <row r="3" spans="2:14" x14ac:dyDescent="0.25">
      <c r="C3" s="55" t="s">
        <v>265</v>
      </c>
      <c r="D3" s="56">
        <v>2019</v>
      </c>
      <c r="E3" s="56">
        <v>2020</v>
      </c>
      <c r="F3" s="57">
        <v>2021</v>
      </c>
      <c r="G3" s="57">
        <v>2022</v>
      </c>
      <c r="J3" s="58" t="s">
        <v>266</v>
      </c>
      <c r="K3" s="59">
        <v>57080016.611570001</v>
      </c>
      <c r="L3" s="59">
        <v>57399257.929564409</v>
      </c>
      <c r="M3" s="59">
        <v>57720284.723898254</v>
      </c>
      <c r="N3" s="59">
        <v>58043106.980515026</v>
      </c>
    </row>
    <row r="4" spans="2:14" ht="21" x14ac:dyDescent="0.25">
      <c r="C4" s="60" t="s">
        <v>267</v>
      </c>
      <c r="D4" s="61">
        <v>325501.80008307466</v>
      </c>
      <c r="E4" s="61">
        <v>450530.83460144704</v>
      </c>
      <c r="F4" s="61">
        <v>509921.94640051021</v>
      </c>
      <c r="G4" s="61">
        <v>524386.40074931271</v>
      </c>
      <c r="H4" s="4"/>
      <c r="I4" s="4"/>
      <c r="J4" s="58" t="s">
        <v>268</v>
      </c>
      <c r="K4" s="59">
        <v>325501.80008307466</v>
      </c>
      <c r="L4" s="59">
        <v>450530.83460144704</v>
      </c>
      <c r="M4" s="59">
        <v>509921.94640051021</v>
      </c>
      <c r="N4" s="59">
        <v>524386.40074931271</v>
      </c>
    </row>
    <row r="5" spans="2:14" ht="21" x14ac:dyDescent="0.25">
      <c r="C5" s="60" t="s">
        <v>269</v>
      </c>
      <c r="D5" s="62">
        <v>5.7025526516244242E-3</v>
      </c>
      <c r="E5" s="62">
        <v>7.849070717156327E-3</v>
      </c>
      <c r="F5" s="62">
        <v>8.8343629772391664E-3</v>
      </c>
      <c r="G5" s="62">
        <v>9.0344302369159604E-3</v>
      </c>
      <c r="I5" s="4"/>
      <c r="J5" s="58" t="s">
        <v>270</v>
      </c>
      <c r="K5" s="62">
        <v>5.7025526516244242E-3</v>
      </c>
      <c r="L5" s="62">
        <v>7.849070717156327E-3</v>
      </c>
      <c r="M5" s="62">
        <v>8.8343629772391664E-3</v>
      </c>
      <c r="N5" s="62">
        <v>9.0344302369159604E-3</v>
      </c>
    </row>
    <row r="7" spans="2:14" x14ac:dyDescent="0.25">
      <c r="B7" s="63"/>
      <c r="C7" s="63"/>
      <c r="D7" s="63"/>
      <c r="E7" s="63"/>
      <c r="F7" s="63"/>
      <c r="G7" s="106" t="s">
        <v>271</v>
      </c>
      <c r="H7" s="106"/>
      <c r="I7" s="63"/>
      <c r="J7" s="64"/>
      <c r="K7" s="64"/>
      <c r="L7" s="64"/>
      <c r="M7" s="64"/>
      <c r="N7" s="65" t="s">
        <v>272</v>
      </c>
    </row>
    <row r="8" spans="2:14" x14ac:dyDescent="0.25">
      <c r="B8" s="63"/>
      <c r="C8" s="63"/>
      <c r="D8" s="63"/>
      <c r="E8" s="63"/>
      <c r="F8" s="63"/>
      <c r="G8" s="63"/>
      <c r="H8" s="63"/>
      <c r="I8" s="63"/>
      <c r="J8" s="66" t="s">
        <v>273</v>
      </c>
      <c r="K8" s="67">
        <v>2019</v>
      </c>
      <c r="L8" s="67">
        <v>2020</v>
      </c>
      <c r="M8" s="67">
        <v>2021</v>
      </c>
      <c r="N8" s="68">
        <v>2022</v>
      </c>
    </row>
    <row r="9" spans="2:14" x14ac:dyDescent="0.25">
      <c r="B9" s="63"/>
      <c r="C9" s="63"/>
      <c r="D9" s="63"/>
      <c r="E9" s="63"/>
      <c r="F9" s="63"/>
      <c r="G9" s="63"/>
      <c r="H9" s="63"/>
      <c r="I9" s="63"/>
      <c r="J9" s="65" t="s">
        <v>274</v>
      </c>
      <c r="K9" s="69">
        <v>15714.9450332632</v>
      </c>
      <c r="L9" s="70">
        <v>16156.719237033791</v>
      </c>
      <c r="M9" s="70">
        <v>16796.394384950472</v>
      </c>
      <c r="N9" s="71">
        <v>17438.585883112999</v>
      </c>
    </row>
    <row r="10" spans="2:14" x14ac:dyDescent="0.25">
      <c r="B10" s="63"/>
      <c r="C10" s="63"/>
      <c r="D10" s="63"/>
      <c r="E10" s="63"/>
      <c r="F10" s="63"/>
      <c r="G10" s="63"/>
      <c r="H10" s="63"/>
      <c r="I10" s="63"/>
      <c r="J10" s="72" t="s">
        <v>275</v>
      </c>
      <c r="K10" s="70">
        <v>104740.11039485001</v>
      </c>
      <c r="L10" s="70">
        <v>147743.4537293904</v>
      </c>
      <c r="M10" s="70">
        <v>200172.99085492801</v>
      </c>
      <c r="N10" s="71">
        <v>207679.47801198781</v>
      </c>
    </row>
    <row r="11" spans="2:14" x14ac:dyDescent="0.25">
      <c r="B11" s="63"/>
      <c r="C11" s="63"/>
      <c r="D11" s="63"/>
      <c r="E11" s="63"/>
      <c r="F11" s="63"/>
      <c r="G11" s="63"/>
      <c r="H11" s="63"/>
      <c r="I11" s="63"/>
      <c r="J11" s="72" t="s">
        <v>276</v>
      </c>
      <c r="K11" s="70">
        <v>140768.38636764674</v>
      </c>
      <c r="L11" s="70">
        <v>138816.72695103628</v>
      </c>
      <c r="M11" s="70">
        <v>137074.80935097678</v>
      </c>
      <c r="N11" s="71">
        <v>135343.8373504066</v>
      </c>
    </row>
    <row r="12" spans="2:14" x14ac:dyDescent="0.25">
      <c r="B12" s="63"/>
      <c r="C12" s="63"/>
      <c r="D12" s="63"/>
      <c r="E12" s="63"/>
      <c r="F12" s="63"/>
      <c r="G12" s="63"/>
      <c r="H12" s="63"/>
      <c r="I12" s="63"/>
      <c r="J12" s="72" t="s">
        <v>277</v>
      </c>
      <c r="K12" s="70">
        <v>24671.878791666295</v>
      </c>
      <c r="L12" s="70">
        <v>25443.688554985998</v>
      </c>
      <c r="M12" s="70">
        <v>26834.455777891839</v>
      </c>
      <c r="N12" s="71">
        <v>28221.633629129272</v>
      </c>
    </row>
    <row r="13" spans="2:14" ht="22.5" x14ac:dyDescent="0.25">
      <c r="B13" s="63"/>
      <c r="C13" s="73"/>
      <c r="D13" s="73"/>
      <c r="E13" s="63"/>
      <c r="F13" s="63"/>
      <c r="G13" s="63"/>
      <c r="H13" s="63"/>
      <c r="I13" s="63"/>
      <c r="J13" s="72" t="s">
        <v>278</v>
      </c>
      <c r="K13" s="70">
        <v>0</v>
      </c>
      <c r="L13" s="70">
        <v>58164.46772322106</v>
      </c>
      <c r="M13" s="70">
        <v>61921.278757786939</v>
      </c>
      <c r="N13" s="71">
        <v>65715.172557503538</v>
      </c>
    </row>
    <row r="14" spans="2:14" ht="22.5" x14ac:dyDescent="0.25">
      <c r="B14" s="73"/>
      <c r="C14" s="63"/>
      <c r="D14" s="63"/>
      <c r="E14" s="63"/>
      <c r="F14" s="63"/>
      <c r="G14" s="63"/>
      <c r="H14" s="63"/>
      <c r="I14" s="63"/>
      <c r="J14" s="72" t="s">
        <v>279</v>
      </c>
      <c r="K14" s="70">
        <v>34148.325375</v>
      </c>
      <c r="L14" s="70">
        <v>38780.327697878005</v>
      </c>
      <c r="M14" s="70">
        <v>40582.16203624128</v>
      </c>
      <c r="N14" s="71">
        <v>42355.882934717847</v>
      </c>
    </row>
    <row r="15" spans="2:14" x14ac:dyDescent="0.25">
      <c r="B15" s="63"/>
      <c r="C15" s="63"/>
      <c r="D15" s="63"/>
      <c r="E15" s="63"/>
      <c r="F15" s="63"/>
      <c r="G15" s="63"/>
      <c r="H15" s="63"/>
      <c r="I15" s="63"/>
      <c r="J15" s="72" t="s">
        <v>280</v>
      </c>
      <c r="K15" s="70">
        <v>0</v>
      </c>
      <c r="L15" s="70">
        <v>19756.066022784002</v>
      </c>
      <c r="M15" s="70">
        <v>20642.561288275683</v>
      </c>
      <c r="N15" s="71">
        <v>21513.367909890796</v>
      </c>
    </row>
    <row r="16" spans="2:14" x14ac:dyDescent="0.25">
      <c r="B16" s="63"/>
      <c r="C16" s="63"/>
      <c r="D16" s="63"/>
      <c r="E16" s="63"/>
      <c r="F16" s="63"/>
      <c r="G16" s="63"/>
      <c r="H16" s="63"/>
      <c r="I16" s="63"/>
      <c r="J16" s="72" t="s">
        <v>281</v>
      </c>
      <c r="K16" s="70">
        <v>5458.1541206484508</v>
      </c>
      <c r="L16" s="70">
        <v>5669.3846851175476</v>
      </c>
      <c r="M16" s="70">
        <v>5897.2939494592729</v>
      </c>
      <c r="N16" s="71">
        <v>6118.4424725639956</v>
      </c>
    </row>
    <row r="17" spans="1:14" x14ac:dyDescent="0.25">
      <c r="B17" s="63"/>
      <c r="C17" s="63"/>
      <c r="D17" s="63"/>
      <c r="E17" s="63"/>
      <c r="F17" s="63"/>
      <c r="G17" s="63"/>
      <c r="H17" s="63"/>
      <c r="I17" s="63"/>
      <c r="J17" s="66" t="s">
        <v>267</v>
      </c>
      <c r="K17" s="74">
        <v>325501.80008307466</v>
      </c>
      <c r="L17" s="74">
        <v>450530.83460144704</v>
      </c>
      <c r="M17" s="74">
        <v>509921.94640051021</v>
      </c>
      <c r="N17" s="75">
        <v>524386.40074931271</v>
      </c>
    </row>
    <row r="18" spans="1:14" x14ac:dyDescent="0.25">
      <c r="B18" s="63"/>
      <c r="C18" s="76"/>
      <c r="D18" s="63"/>
      <c r="E18" s="63"/>
      <c r="F18" s="63"/>
      <c r="G18" s="63"/>
      <c r="H18" s="63"/>
      <c r="I18" s="63"/>
      <c r="J18" s="77" t="s">
        <v>282</v>
      </c>
      <c r="K18" s="78"/>
      <c r="L18" s="78"/>
      <c r="M18" s="78"/>
      <c r="N18" s="78"/>
    </row>
    <row r="19" spans="1:14" x14ac:dyDescent="0.25">
      <c r="A19" s="35"/>
      <c r="B19" s="76"/>
      <c r="C19" s="76"/>
      <c r="D19" s="63"/>
      <c r="E19" s="63"/>
      <c r="F19" s="63"/>
      <c r="G19" s="63"/>
      <c r="H19" s="63"/>
      <c r="I19" s="63"/>
      <c r="J19" s="107" t="s">
        <v>283</v>
      </c>
      <c r="K19" s="107"/>
      <c r="L19" s="107"/>
      <c r="M19" s="107"/>
      <c r="N19" s="108"/>
    </row>
    <row r="20" spans="1:14" x14ac:dyDescent="0.25">
      <c r="A20" s="35"/>
      <c r="B20" s="76"/>
      <c r="C20" s="76"/>
      <c r="D20" s="63"/>
      <c r="E20" s="63"/>
      <c r="F20" s="63"/>
      <c r="G20" s="63"/>
      <c r="H20" s="63"/>
      <c r="I20" s="63"/>
      <c r="J20" s="107" t="s">
        <v>284</v>
      </c>
      <c r="K20" s="107"/>
      <c r="L20" s="107"/>
      <c r="M20" s="107"/>
      <c r="N20" s="108"/>
    </row>
    <row r="21" spans="1:14" x14ac:dyDescent="0.25">
      <c r="A21" s="35"/>
      <c r="B21" s="76"/>
      <c r="C21" s="76"/>
      <c r="D21" s="63"/>
      <c r="E21" s="63"/>
      <c r="F21" s="63"/>
      <c r="G21" s="63"/>
      <c r="H21" s="63"/>
      <c r="I21" s="63"/>
    </row>
    <row r="22" spans="1:14" x14ac:dyDescent="0.25">
      <c r="A22" s="35"/>
      <c r="B22" s="76"/>
      <c r="C22" s="84" t="s">
        <v>282</v>
      </c>
      <c r="D22" s="63"/>
      <c r="E22" s="63"/>
      <c r="F22" s="63"/>
      <c r="G22" s="63"/>
      <c r="H22" s="63"/>
      <c r="I22" s="63"/>
    </row>
    <row r="23" spans="1:14" x14ac:dyDescent="0.25">
      <c r="A23" s="35"/>
      <c r="B23" s="76"/>
      <c r="C23" s="76"/>
      <c r="D23" s="63"/>
      <c r="E23" s="63"/>
      <c r="F23" s="63"/>
      <c r="G23" s="63"/>
      <c r="H23" s="63"/>
      <c r="I23" s="63"/>
    </row>
    <row r="24" spans="1:14" x14ac:dyDescent="0.25">
      <c r="F24" s="63"/>
      <c r="G24" s="63"/>
      <c r="H24" s="63"/>
      <c r="I24" s="63"/>
      <c r="J24" s="63"/>
      <c r="K24" s="63"/>
    </row>
    <row r="25" spans="1:14" x14ac:dyDescent="0.25">
      <c r="F25" s="79"/>
      <c r="G25" s="79"/>
      <c r="H25" s="63"/>
      <c r="I25" s="63"/>
      <c r="J25" s="80" t="s">
        <v>272</v>
      </c>
      <c r="K25" s="63"/>
    </row>
    <row r="26" spans="1:14" x14ac:dyDescent="0.25">
      <c r="B26" s="55">
        <v>2019</v>
      </c>
      <c r="C26" s="56">
        <v>2020</v>
      </c>
      <c r="D26" s="57">
        <v>2021</v>
      </c>
      <c r="E26" s="57">
        <v>2022</v>
      </c>
      <c r="F26" s="79"/>
      <c r="G26" s="79"/>
      <c r="H26" s="63"/>
      <c r="I26" s="63"/>
      <c r="J26" s="63"/>
      <c r="K26" s="63"/>
    </row>
    <row r="27" spans="1:14" ht="31.5" x14ac:dyDescent="0.25">
      <c r="A27" s="58" t="s">
        <v>285</v>
      </c>
      <c r="B27" s="61">
        <v>57080.016611569998</v>
      </c>
      <c r="C27" s="61">
        <v>57399.25792956441</v>
      </c>
      <c r="D27" s="61">
        <v>57720.284723898258</v>
      </c>
      <c r="E27" s="81">
        <v>58043.106980515025</v>
      </c>
      <c r="F27" s="79"/>
      <c r="G27" s="79"/>
      <c r="H27" s="63"/>
      <c r="I27" s="63"/>
      <c r="J27" s="63"/>
      <c r="K27" s="63"/>
    </row>
    <row r="28" spans="1:14" x14ac:dyDescent="0.25">
      <c r="F28" s="79"/>
      <c r="G28" s="79"/>
      <c r="H28" s="63"/>
      <c r="I28" s="63"/>
      <c r="J28" s="63"/>
      <c r="K28" s="63"/>
    </row>
    <row r="29" spans="1:14" ht="21.75" customHeight="1" x14ac:dyDescent="0.25">
      <c r="B29" s="35"/>
      <c r="C29" s="35"/>
      <c r="D29" s="35"/>
      <c r="E29" s="35"/>
      <c r="F29" s="79"/>
      <c r="G29" s="79"/>
      <c r="H29" s="63"/>
      <c r="I29" s="63"/>
      <c r="J29" s="63"/>
      <c r="K29" s="63"/>
    </row>
    <row r="30" spans="1:14" x14ac:dyDescent="0.25">
      <c r="F30" s="79"/>
      <c r="G30" s="79"/>
      <c r="H30" s="63"/>
      <c r="I30" s="63"/>
      <c r="J30" s="63"/>
      <c r="K30" s="63"/>
    </row>
    <row r="31" spans="1:14" x14ac:dyDescent="0.25">
      <c r="F31" s="79"/>
      <c r="G31" s="79"/>
      <c r="H31" s="63"/>
      <c r="I31" s="63"/>
      <c r="J31" s="63"/>
      <c r="K31" s="63"/>
    </row>
    <row r="32" spans="1:14" x14ac:dyDescent="0.25">
      <c r="F32" s="79"/>
      <c r="G32" s="79"/>
      <c r="H32" s="63"/>
      <c r="I32" s="63"/>
      <c r="J32" s="63"/>
      <c r="K32" s="63"/>
    </row>
    <row r="33" spans="6:11" x14ac:dyDescent="0.25">
      <c r="F33" s="79"/>
      <c r="G33" s="79"/>
      <c r="H33" s="63"/>
      <c r="I33" s="63"/>
      <c r="J33" s="63"/>
      <c r="K33" s="63"/>
    </row>
    <row r="34" spans="6:11" x14ac:dyDescent="0.25">
      <c r="F34" s="79"/>
      <c r="G34" s="79"/>
      <c r="H34" s="63"/>
      <c r="I34" s="63"/>
      <c r="J34" s="63"/>
      <c r="K34" s="63"/>
    </row>
    <row r="35" spans="6:11" x14ac:dyDescent="0.25">
      <c r="F35" s="79"/>
      <c r="G35" s="79"/>
      <c r="H35" s="63"/>
      <c r="I35" s="63"/>
      <c r="J35" s="63"/>
      <c r="K35" s="63"/>
    </row>
    <row r="36" spans="6:11" x14ac:dyDescent="0.25">
      <c r="F36" s="79"/>
      <c r="G36" s="79"/>
      <c r="H36" s="63"/>
      <c r="I36" s="63"/>
      <c r="J36" s="63"/>
      <c r="K36" s="63"/>
    </row>
    <row r="37" spans="6:11" x14ac:dyDescent="0.25">
      <c r="F37" s="79"/>
      <c r="G37" s="79"/>
      <c r="H37" s="63"/>
      <c r="I37" s="63"/>
      <c r="J37" s="63"/>
      <c r="K37" s="63"/>
    </row>
    <row r="38" spans="6:11" x14ac:dyDescent="0.25">
      <c r="F38" s="79"/>
      <c r="G38" s="82" t="s">
        <v>282</v>
      </c>
      <c r="H38" s="63"/>
      <c r="I38" s="63"/>
      <c r="J38" s="63"/>
      <c r="K38" s="63"/>
    </row>
    <row r="39" spans="6:11" x14ac:dyDescent="0.25">
      <c r="F39" s="79"/>
      <c r="G39" s="79"/>
      <c r="H39" s="63"/>
      <c r="I39" s="63"/>
      <c r="J39" s="63"/>
      <c r="K39" s="63"/>
    </row>
    <row r="40" spans="6:11" x14ac:dyDescent="0.25">
      <c r="G40" s="63"/>
      <c r="H40" s="63"/>
      <c r="I40" s="63"/>
      <c r="J40" s="63"/>
      <c r="K40" s="63"/>
    </row>
    <row r="41" spans="6:11" x14ac:dyDescent="0.25">
      <c r="G41" s="63"/>
      <c r="H41" s="63"/>
      <c r="I41" s="63"/>
      <c r="J41" s="63"/>
      <c r="K41" s="63"/>
    </row>
    <row r="42" spans="6:11" x14ac:dyDescent="0.25">
      <c r="G42" s="63"/>
      <c r="H42" s="63"/>
      <c r="I42" s="63"/>
      <c r="J42" s="63"/>
      <c r="K42" s="63"/>
    </row>
    <row r="43" spans="6:11" x14ac:dyDescent="0.25">
      <c r="G43" s="63"/>
      <c r="H43" s="63"/>
      <c r="I43" s="63"/>
      <c r="J43" s="63"/>
      <c r="K43" s="63"/>
    </row>
    <row r="44" spans="6:11" x14ac:dyDescent="0.25">
      <c r="G44" s="63"/>
      <c r="H44" s="63"/>
      <c r="I44" s="63"/>
      <c r="J44" s="63"/>
      <c r="K44" s="63"/>
    </row>
    <row r="45" spans="6:11" x14ac:dyDescent="0.25">
      <c r="G45" s="63"/>
      <c r="H45" s="63"/>
      <c r="I45" s="63"/>
      <c r="J45" s="63"/>
      <c r="K45" s="63"/>
    </row>
  </sheetData>
  <mergeCells count="3">
    <mergeCell ref="G7:H7"/>
    <mergeCell ref="J19:N19"/>
    <mergeCell ref="J20:N20"/>
  </mergeCells>
  <pageMargins left="0.511811024" right="0.511811024" top="0.78740157499999996" bottom="0.78740157499999996" header="0.31496062000000002" footer="0.31496062000000002"/>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59"/>
  <sheetViews>
    <sheetView zoomScale="75" zoomScaleNormal="75" workbookViewId="0">
      <selection activeCell="A46" sqref="A46"/>
    </sheetView>
  </sheetViews>
  <sheetFormatPr defaultRowHeight="15" x14ac:dyDescent="0.25"/>
  <cols>
    <col min="1" max="1" width="102" style="1" bestFit="1" customWidth="1"/>
    <col min="2" max="2" width="20.28515625" style="5" customWidth="1"/>
    <col min="3" max="3" width="20" style="2" bestFit="1" customWidth="1"/>
    <col min="4" max="4" width="20" style="2" customWidth="1"/>
    <col min="5" max="6" width="20" style="1" bestFit="1" customWidth="1"/>
    <col min="7" max="16384" width="9.140625" style="1"/>
  </cols>
  <sheetData>
    <row r="3" spans="1:6" x14ac:dyDescent="0.25">
      <c r="A3" s="1" t="s">
        <v>0</v>
      </c>
      <c r="B3" s="2" t="s">
        <v>1</v>
      </c>
      <c r="E3"/>
      <c r="F3"/>
    </row>
    <row r="4" spans="1:6" x14ac:dyDescent="0.25">
      <c r="A4" s="1" t="s">
        <v>2</v>
      </c>
      <c r="B4" s="2" t="s">
        <v>3</v>
      </c>
      <c r="C4" s="2" t="s">
        <v>4</v>
      </c>
      <c r="D4" s="2" t="s">
        <v>5</v>
      </c>
      <c r="E4"/>
      <c r="F4"/>
    </row>
    <row r="5" spans="1:6" x14ac:dyDescent="0.25">
      <c r="A5" s="3" t="s">
        <v>6</v>
      </c>
      <c r="B5" s="2"/>
      <c r="C5" s="2">
        <v>4500000</v>
      </c>
      <c r="D5" s="2">
        <v>4500000</v>
      </c>
      <c r="E5"/>
      <c r="F5"/>
    </row>
    <row r="6" spans="1:6" x14ac:dyDescent="0.25">
      <c r="A6" s="3" t="s">
        <v>7</v>
      </c>
      <c r="B6" s="2"/>
      <c r="C6" s="2">
        <v>960000</v>
      </c>
      <c r="D6" s="2">
        <v>960000</v>
      </c>
      <c r="E6"/>
      <c r="F6"/>
    </row>
    <row r="7" spans="1:6" x14ac:dyDescent="0.25">
      <c r="A7" s="3" t="s">
        <v>8</v>
      </c>
      <c r="B7" s="2"/>
      <c r="C7" s="2">
        <v>2500000</v>
      </c>
      <c r="D7" s="2">
        <v>2500000</v>
      </c>
      <c r="E7"/>
      <c r="F7"/>
    </row>
    <row r="8" spans="1:6" x14ac:dyDescent="0.25">
      <c r="A8" s="3" t="s">
        <v>9</v>
      </c>
      <c r="B8" s="2"/>
      <c r="C8" s="2">
        <v>1431695.03</v>
      </c>
      <c r="D8" s="2">
        <v>1431695.03</v>
      </c>
      <c r="E8"/>
      <c r="F8"/>
    </row>
    <row r="9" spans="1:6" x14ac:dyDescent="0.25">
      <c r="A9" s="3" t="s">
        <v>10</v>
      </c>
      <c r="B9" s="2">
        <v>17228032.77</v>
      </c>
      <c r="C9" s="2">
        <v>50000000</v>
      </c>
      <c r="D9" s="2">
        <v>67228032.769999996</v>
      </c>
      <c r="E9"/>
      <c r="F9"/>
    </row>
    <row r="10" spans="1:6" x14ac:dyDescent="0.25">
      <c r="A10" s="3" t="s">
        <v>11</v>
      </c>
      <c r="B10" s="2">
        <v>90717774.549999997</v>
      </c>
      <c r="D10" s="2">
        <v>90717774.549999997</v>
      </c>
      <c r="E10"/>
      <c r="F10"/>
    </row>
    <row r="11" spans="1:6" x14ac:dyDescent="0.25">
      <c r="A11" s="3" t="s">
        <v>12</v>
      </c>
      <c r="B11" s="2">
        <v>914831.09</v>
      </c>
      <c r="D11" s="2">
        <v>914831.09</v>
      </c>
      <c r="E11"/>
      <c r="F11"/>
    </row>
    <row r="12" spans="1:6" x14ac:dyDescent="0.25">
      <c r="A12" s="3" t="s">
        <v>13</v>
      </c>
      <c r="B12" s="2">
        <v>1291120.48</v>
      </c>
      <c r="D12" s="2">
        <v>1291120.48</v>
      </c>
      <c r="E12"/>
      <c r="F12"/>
    </row>
    <row r="13" spans="1:6" x14ac:dyDescent="0.25">
      <c r="A13" s="3" t="s">
        <v>14</v>
      </c>
      <c r="B13" s="2">
        <v>22580100</v>
      </c>
      <c r="D13" s="2">
        <v>22580100</v>
      </c>
      <c r="E13"/>
      <c r="F13"/>
    </row>
    <row r="14" spans="1:6" x14ac:dyDescent="0.25">
      <c r="A14" s="3" t="s">
        <v>15</v>
      </c>
      <c r="B14" s="2">
        <v>15556642.390000001</v>
      </c>
      <c r="C14" s="2">
        <v>90692883.379999995</v>
      </c>
      <c r="D14" s="2">
        <v>106249525.77</v>
      </c>
      <c r="E14"/>
      <c r="F14"/>
    </row>
    <row r="15" spans="1:6" x14ac:dyDescent="0.25">
      <c r="A15" s="3" t="s">
        <v>16</v>
      </c>
      <c r="B15" s="2"/>
      <c r="C15" s="2">
        <v>414572210.81</v>
      </c>
      <c r="D15" s="2">
        <v>414572210.81</v>
      </c>
      <c r="E15"/>
      <c r="F15"/>
    </row>
    <row r="16" spans="1:6" x14ac:dyDescent="0.25">
      <c r="A16" s="3" t="s">
        <v>17</v>
      </c>
      <c r="B16" s="2"/>
      <c r="C16" s="2">
        <v>212000</v>
      </c>
      <c r="D16" s="2">
        <v>212000</v>
      </c>
      <c r="E16"/>
      <c r="F16"/>
    </row>
    <row r="17" spans="1:6" x14ac:dyDescent="0.25">
      <c r="A17" s="3" t="s">
        <v>18</v>
      </c>
      <c r="B17" s="2">
        <v>100000</v>
      </c>
      <c r="D17" s="2">
        <v>100000</v>
      </c>
      <c r="E17"/>
      <c r="F17"/>
    </row>
    <row r="18" spans="1:6" x14ac:dyDescent="0.25">
      <c r="A18" s="3" t="s">
        <v>19</v>
      </c>
      <c r="B18" s="2"/>
      <c r="C18" s="2">
        <v>180000000</v>
      </c>
      <c r="D18" s="2">
        <v>180000000</v>
      </c>
      <c r="E18"/>
      <c r="F18"/>
    </row>
    <row r="19" spans="1:6" x14ac:dyDescent="0.25">
      <c r="A19" s="3" t="s">
        <v>20</v>
      </c>
      <c r="B19" s="2">
        <v>29621806.73</v>
      </c>
      <c r="D19" s="2">
        <v>29621806.73</v>
      </c>
      <c r="E19"/>
      <c r="F19"/>
    </row>
    <row r="20" spans="1:6" x14ac:dyDescent="0.25">
      <c r="A20" s="3" t="s">
        <v>21</v>
      </c>
      <c r="B20" s="2"/>
      <c r="C20" s="2">
        <v>509320</v>
      </c>
      <c r="D20" s="2">
        <v>509320</v>
      </c>
      <c r="E20"/>
      <c r="F20"/>
    </row>
    <row r="21" spans="1:6" x14ac:dyDescent="0.25">
      <c r="A21" s="3" t="s">
        <v>22</v>
      </c>
      <c r="B21" s="2">
        <v>200000</v>
      </c>
      <c r="D21" s="2">
        <v>200000</v>
      </c>
      <c r="E21"/>
      <c r="F21"/>
    </row>
    <row r="22" spans="1:6" x14ac:dyDescent="0.25">
      <c r="A22" s="3" t="s">
        <v>23</v>
      </c>
      <c r="B22" s="2">
        <v>764963612.56999993</v>
      </c>
      <c r="C22" s="2">
        <v>101674503.5</v>
      </c>
      <c r="D22" s="2">
        <v>866638116.06999993</v>
      </c>
      <c r="E22"/>
      <c r="F22"/>
    </row>
    <row r="23" spans="1:6" x14ac:dyDescent="0.25">
      <c r="A23" s="3" t="s">
        <v>24</v>
      </c>
      <c r="B23" s="2">
        <v>21680000</v>
      </c>
      <c r="C23" s="2">
        <v>88800000</v>
      </c>
      <c r="D23" s="2">
        <v>110480000</v>
      </c>
      <c r="E23"/>
      <c r="F23"/>
    </row>
    <row r="24" spans="1:6" x14ac:dyDescent="0.25">
      <c r="A24" s="3" t="s">
        <v>25</v>
      </c>
      <c r="B24" s="2">
        <v>2860708.58</v>
      </c>
      <c r="C24" s="2">
        <v>100000</v>
      </c>
      <c r="D24" s="2">
        <v>2960708.58</v>
      </c>
      <c r="E24"/>
      <c r="F24"/>
    </row>
    <row r="25" spans="1:6" x14ac:dyDescent="0.25">
      <c r="A25" s="3" t="s">
        <v>26</v>
      </c>
      <c r="B25" s="2">
        <v>2667643.8899999997</v>
      </c>
      <c r="C25" s="2">
        <v>40526101.899999999</v>
      </c>
      <c r="D25" s="2">
        <v>43193745.789999999</v>
      </c>
      <c r="E25"/>
      <c r="F25"/>
    </row>
    <row r="26" spans="1:6" x14ac:dyDescent="0.25">
      <c r="A26" s="3" t="s">
        <v>27</v>
      </c>
      <c r="B26" s="2"/>
      <c r="C26" s="2">
        <v>3000000000</v>
      </c>
      <c r="D26" s="2">
        <v>3000000000</v>
      </c>
      <c r="E26"/>
      <c r="F26"/>
    </row>
    <row r="27" spans="1:6" x14ac:dyDescent="0.25">
      <c r="A27" s="3" t="s">
        <v>28</v>
      </c>
      <c r="B27" s="2"/>
      <c r="C27" s="2">
        <v>26499128.030000001</v>
      </c>
      <c r="D27" s="2">
        <v>26499128.030000001</v>
      </c>
      <c r="E27"/>
      <c r="F27"/>
    </row>
    <row r="28" spans="1:6" x14ac:dyDescent="0.25">
      <c r="A28" s="3" t="s">
        <v>29</v>
      </c>
      <c r="B28" s="2"/>
      <c r="C28" s="2">
        <v>95966025.969999999</v>
      </c>
      <c r="D28" s="2">
        <v>95966025.969999999</v>
      </c>
      <c r="E28"/>
      <c r="F28"/>
    </row>
    <row r="29" spans="1:6" x14ac:dyDescent="0.25">
      <c r="A29" s="3" t="s">
        <v>30</v>
      </c>
      <c r="B29" s="2"/>
      <c r="C29" s="2">
        <v>2214912.94</v>
      </c>
      <c r="D29" s="2">
        <v>2214912.94</v>
      </c>
      <c r="E29"/>
      <c r="F29"/>
    </row>
    <row r="30" spans="1:6" x14ac:dyDescent="0.25">
      <c r="A30" s="3" t="s">
        <v>31</v>
      </c>
      <c r="B30" s="2">
        <v>9447798.9800000004</v>
      </c>
      <c r="D30" s="2">
        <v>9447798.9800000004</v>
      </c>
      <c r="E30"/>
      <c r="F30"/>
    </row>
    <row r="31" spans="1:6" x14ac:dyDescent="0.25">
      <c r="A31" s="3" t="s">
        <v>32</v>
      </c>
      <c r="B31" s="2">
        <v>601000</v>
      </c>
      <c r="D31" s="2">
        <v>601000</v>
      </c>
      <c r="E31"/>
      <c r="F31"/>
    </row>
    <row r="32" spans="1:6" x14ac:dyDescent="0.25">
      <c r="A32" s="3" t="s">
        <v>33</v>
      </c>
      <c r="B32" s="2"/>
      <c r="C32" s="2">
        <v>118043131.48</v>
      </c>
      <c r="D32" s="2">
        <v>118043131.48</v>
      </c>
      <c r="E32"/>
      <c r="F32"/>
    </row>
    <row r="33" spans="1:6" x14ac:dyDescent="0.25">
      <c r="A33" s="3" t="s">
        <v>34</v>
      </c>
      <c r="B33" s="2">
        <v>2658945.94</v>
      </c>
      <c r="C33" s="2">
        <v>300000000</v>
      </c>
      <c r="D33" s="2">
        <v>302658945.94</v>
      </c>
      <c r="E33"/>
      <c r="F33"/>
    </row>
    <row r="34" spans="1:6" x14ac:dyDescent="0.25">
      <c r="A34" s="3" t="s">
        <v>35</v>
      </c>
      <c r="B34" s="2">
        <v>3276038.95</v>
      </c>
      <c r="D34" s="2">
        <v>3276038.95</v>
      </c>
      <c r="E34"/>
      <c r="F34"/>
    </row>
    <row r="35" spans="1:6" x14ac:dyDescent="0.25">
      <c r="A35" s="3" t="s">
        <v>36</v>
      </c>
      <c r="B35" s="2">
        <v>880000</v>
      </c>
      <c r="D35" s="2">
        <v>880000</v>
      </c>
      <c r="E35"/>
      <c r="F35"/>
    </row>
    <row r="36" spans="1:6" x14ac:dyDescent="0.25">
      <c r="A36" s="3" t="s">
        <v>37</v>
      </c>
      <c r="B36" s="2">
        <v>3402182.7</v>
      </c>
      <c r="D36" s="2">
        <v>3402182.7</v>
      </c>
      <c r="E36"/>
      <c r="F36"/>
    </row>
    <row r="37" spans="1:6" x14ac:dyDescent="0.25">
      <c r="A37" s="3" t="s">
        <v>38</v>
      </c>
      <c r="B37" s="2"/>
      <c r="C37" s="2">
        <v>968306.63</v>
      </c>
      <c r="D37" s="2">
        <v>968306.63</v>
      </c>
      <c r="E37"/>
      <c r="F37"/>
    </row>
    <row r="38" spans="1:6" x14ac:dyDescent="0.25">
      <c r="A38" s="3" t="s">
        <v>39</v>
      </c>
      <c r="B38" s="2"/>
      <c r="C38" s="2">
        <v>105376168.39</v>
      </c>
      <c r="D38" s="2">
        <v>105376168.39</v>
      </c>
      <c r="E38"/>
      <c r="F38"/>
    </row>
    <row r="39" spans="1:6" x14ac:dyDescent="0.25">
      <c r="A39" s="3" t="s">
        <v>40</v>
      </c>
      <c r="B39" s="2"/>
      <c r="C39" s="2">
        <v>17605628.050000001</v>
      </c>
      <c r="D39" s="2">
        <v>17605628.050000001</v>
      </c>
      <c r="E39"/>
      <c r="F39"/>
    </row>
    <row r="40" spans="1:6" x14ac:dyDescent="0.25">
      <c r="A40" s="3" t="s">
        <v>41</v>
      </c>
      <c r="B40" s="2"/>
      <c r="C40" s="2">
        <v>227813.29</v>
      </c>
      <c r="D40" s="2">
        <v>227813.29</v>
      </c>
      <c r="E40"/>
      <c r="F40"/>
    </row>
    <row r="41" spans="1:6" x14ac:dyDescent="0.25">
      <c r="A41" s="3" t="s">
        <v>42</v>
      </c>
      <c r="B41" s="2">
        <v>81463662.209999993</v>
      </c>
      <c r="C41" s="2">
        <v>976666040.25999987</v>
      </c>
      <c r="D41" s="2">
        <v>1058129702.4699999</v>
      </c>
      <c r="E41"/>
      <c r="F41"/>
    </row>
    <row r="42" spans="1:6" x14ac:dyDescent="0.25">
      <c r="A42" s="3" t="s">
        <v>43</v>
      </c>
      <c r="B42" s="2">
        <v>16000000</v>
      </c>
      <c r="C42" s="2">
        <v>10989102.789999999</v>
      </c>
      <c r="D42" s="2">
        <v>26989102.789999999</v>
      </c>
      <c r="E42"/>
      <c r="F42"/>
    </row>
    <row r="43" spans="1:6" x14ac:dyDescent="0.25">
      <c r="A43" s="3" t="s">
        <v>44</v>
      </c>
      <c r="B43" s="2">
        <v>31250000</v>
      </c>
      <c r="D43" s="2">
        <v>31250000</v>
      </c>
      <c r="E43"/>
      <c r="F43"/>
    </row>
    <row r="44" spans="1:6" x14ac:dyDescent="0.25">
      <c r="A44" s="3" t="s">
        <v>45</v>
      </c>
      <c r="B44" s="2">
        <v>1454346.44</v>
      </c>
      <c r="C44" s="2">
        <v>139578.18</v>
      </c>
      <c r="D44" s="2">
        <v>1593924.6199999999</v>
      </c>
      <c r="E44"/>
      <c r="F44"/>
    </row>
    <row r="45" spans="1:6" x14ac:dyDescent="0.25">
      <c r="A45" s="3" t="s">
        <v>46</v>
      </c>
      <c r="B45" s="2"/>
      <c r="C45" s="2">
        <v>570241.09</v>
      </c>
      <c r="D45" s="2">
        <v>570241.09</v>
      </c>
      <c r="E45"/>
      <c r="F45"/>
    </row>
    <row r="46" spans="1:6" x14ac:dyDescent="0.25">
      <c r="A46" s="3" t="s">
        <v>47</v>
      </c>
      <c r="B46" s="2">
        <v>180000000</v>
      </c>
      <c r="C46" s="2">
        <v>6000000000</v>
      </c>
      <c r="D46" s="2">
        <v>6180000000</v>
      </c>
      <c r="E46"/>
      <c r="F46"/>
    </row>
    <row r="47" spans="1:6" x14ac:dyDescent="0.25">
      <c r="A47" s="3" t="s">
        <v>48</v>
      </c>
      <c r="B47" s="2">
        <v>38648864.960000001</v>
      </c>
      <c r="C47" s="2">
        <v>535544.54999999993</v>
      </c>
      <c r="D47" s="2">
        <v>39184409.509999998</v>
      </c>
      <c r="E47"/>
      <c r="F47"/>
    </row>
    <row r="48" spans="1:6" x14ac:dyDescent="0.25">
      <c r="A48" s="3" t="s">
        <v>49</v>
      </c>
      <c r="B48" s="2">
        <v>2904089289.4200001</v>
      </c>
      <c r="C48" s="2">
        <v>177075000</v>
      </c>
      <c r="D48" s="2">
        <v>3081164289.4200001</v>
      </c>
      <c r="E48"/>
      <c r="F48"/>
    </row>
    <row r="49" spans="1:6" x14ac:dyDescent="0.25">
      <c r="A49" s="3" t="s">
        <v>50</v>
      </c>
      <c r="B49" s="2">
        <v>3320000</v>
      </c>
      <c r="D49" s="2">
        <v>3320000</v>
      </c>
      <c r="E49"/>
      <c r="F49"/>
    </row>
    <row r="50" spans="1:6" x14ac:dyDescent="0.25">
      <c r="A50" s="3" t="s">
        <v>51</v>
      </c>
      <c r="B50" s="2"/>
      <c r="C50" s="2">
        <v>1000000</v>
      </c>
      <c r="D50" s="2">
        <v>1000000</v>
      </c>
      <c r="E50"/>
      <c r="F50"/>
    </row>
    <row r="51" spans="1:6" x14ac:dyDescent="0.25">
      <c r="A51" s="3" t="s">
        <v>52</v>
      </c>
      <c r="B51" s="2">
        <v>446675</v>
      </c>
      <c r="D51" s="2">
        <v>446675</v>
      </c>
      <c r="E51"/>
      <c r="F51"/>
    </row>
    <row r="52" spans="1:6" x14ac:dyDescent="0.25">
      <c r="A52" s="3" t="s">
        <v>53</v>
      </c>
      <c r="B52" s="2"/>
      <c r="C52" s="2">
        <v>405386968</v>
      </c>
      <c r="D52" s="2">
        <v>405386968</v>
      </c>
      <c r="E52"/>
      <c r="F52"/>
    </row>
    <row r="53" spans="1:6" x14ac:dyDescent="0.25">
      <c r="A53" s="3" t="s">
        <v>54</v>
      </c>
      <c r="B53" s="2">
        <v>5245239.67</v>
      </c>
      <c r="D53" s="2">
        <v>5245239.67</v>
      </c>
      <c r="E53"/>
      <c r="F53"/>
    </row>
    <row r="54" spans="1:6" x14ac:dyDescent="0.25">
      <c r="A54" s="3" t="s">
        <v>55</v>
      </c>
      <c r="B54" s="2"/>
      <c r="C54" s="2">
        <v>2000000</v>
      </c>
      <c r="D54" s="2">
        <v>2000000</v>
      </c>
      <c r="E54"/>
      <c r="F54"/>
    </row>
    <row r="55" spans="1:6" x14ac:dyDescent="0.25">
      <c r="A55" s="3" t="s">
        <v>5</v>
      </c>
      <c r="B55" s="2">
        <v>4252566317.3200006</v>
      </c>
      <c r="C55" s="2">
        <v>12217742304.27</v>
      </c>
      <c r="D55" s="2">
        <v>16470308621.589998</v>
      </c>
      <c r="E55"/>
      <c r="F55"/>
    </row>
    <row r="56" spans="1:6" x14ac:dyDescent="0.25">
      <c r="A56"/>
      <c r="B56" s="4"/>
      <c r="C56" s="4"/>
      <c r="D56" s="4"/>
    </row>
    <row r="57" spans="1:6" x14ac:dyDescent="0.25">
      <c r="A57"/>
      <c r="B57" s="4"/>
      <c r="C57" s="4"/>
      <c r="D57" s="4"/>
    </row>
    <row r="58" spans="1:6" x14ac:dyDescent="0.25">
      <c r="A58"/>
      <c r="B58" s="4"/>
      <c r="C58" s="4"/>
      <c r="D58" s="4"/>
    </row>
    <row r="59" spans="1:6" x14ac:dyDescent="0.25">
      <c r="A59"/>
      <c r="B59" s="4"/>
      <c r="C59" s="4"/>
      <c r="D59" s="4"/>
    </row>
  </sheetData>
  <pageMargins left="0.511811024" right="0.511811024" top="0.78740157499999996" bottom="0.78740157499999996" header="0.31496062000000002" footer="0.31496062000000002"/>
  <pageSetup paperSize="9" scale="5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60"/>
  <sheetViews>
    <sheetView zoomScale="75" zoomScaleNormal="75" workbookViewId="0">
      <selection activeCell="A47" sqref="A47"/>
    </sheetView>
  </sheetViews>
  <sheetFormatPr defaultRowHeight="15" x14ac:dyDescent="0.25"/>
  <cols>
    <col min="1" max="1" width="102" style="1" customWidth="1"/>
    <col min="2" max="2" width="20.28515625" style="5" customWidth="1"/>
    <col min="3" max="3" width="13.85546875" style="1" bestFit="1" customWidth="1"/>
    <col min="4" max="4" width="16.5703125" style="1" bestFit="1" customWidth="1"/>
    <col min="5" max="7" width="15.7109375" style="1" bestFit="1" customWidth="1"/>
    <col min="8" max="8" width="16.5703125" style="1" bestFit="1" customWidth="1"/>
    <col min="9" max="10" width="16.85546875" style="1" bestFit="1" customWidth="1"/>
    <col min="11" max="11" width="20" style="1" bestFit="1" customWidth="1"/>
    <col min="12" max="12" width="16.85546875" style="1" customWidth="1"/>
    <col min="13" max="13" width="18.5703125" style="1" bestFit="1" customWidth="1"/>
    <col min="14" max="14" width="20" style="1" bestFit="1" customWidth="1"/>
    <col min="15" max="15" width="16.85546875" style="1" bestFit="1" customWidth="1"/>
    <col min="16" max="16" width="18.5703125" style="1" bestFit="1" customWidth="1"/>
    <col min="17" max="17" width="20" style="1" bestFit="1" customWidth="1"/>
    <col min="18" max="16384" width="9.140625" style="1"/>
  </cols>
  <sheetData>
    <row r="3" spans="1:17" x14ac:dyDescent="0.25">
      <c r="A3" s="1" t="s">
        <v>0</v>
      </c>
      <c r="B3" s="1" t="s">
        <v>1</v>
      </c>
      <c r="K3"/>
      <c r="L3"/>
      <c r="M3"/>
      <c r="N3"/>
      <c r="O3"/>
      <c r="P3"/>
      <c r="Q3"/>
    </row>
    <row r="4" spans="1:17" x14ac:dyDescent="0.25">
      <c r="B4" s="1" t="s">
        <v>3</v>
      </c>
      <c r="E4" s="1" t="s">
        <v>56</v>
      </c>
      <c r="F4" s="1" t="s">
        <v>4</v>
      </c>
      <c r="I4" s="1" t="s">
        <v>57</v>
      </c>
      <c r="J4" s="1" t="s">
        <v>5</v>
      </c>
      <c r="K4"/>
      <c r="L4"/>
      <c r="M4"/>
      <c r="N4"/>
      <c r="O4"/>
      <c r="P4"/>
      <c r="Q4"/>
    </row>
    <row r="5" spans="1:17" x14ac:dyDescent="0.25">
      <c r="A5" s="2" t="s">
        <v>2</v>
      </c>
      <c r="B5" s="2" t="s">
        <v>58</v>
      </c>
      <c r="C5" s="2" t="s">
        <v>59</v>
      </c>
      <c r="D5" s="2" t="s">
        <v>60</v>
      </c>
      <c r="E5" s="2"/>
      <c r="F5" s="2" t="s">
        <v>58</v>
      </c>
      <c r="G5" s="2" t="s">
        <v>59</v>
      </c>
      <c r="H5" s="2" t="s">
        <v>60</v>
      </c>
      <c r="I5" s="2"/>
      <c r="J5" s="2"/>
      <c r="K5"/>
      <c r="L5"/>
      <c r="M5"/>
      <c r="N5"/>
      <c r="O5"/>
      <c r="P5"/>
      <c r="Q5"/>
    </row>
    <row r="6" spans="1:17" x14ac:dyDescent="0.25">
      <c r="A6" s="6" t="s">
        <v>6</v>
      </c>
      <c r="B6" s="2"/>
      <c r="C6" s="2"/>
      <c r="D6" s="2"/>
      <c r="E6" s="2"/>
      <c r="F6" s="2"/>
      <c r="G6" s="2">
        <v>4500000</v>
      </c>
      <c r="H6" s="2"/>
      <c r="I6" s="2">
        <v>4500000</v>
      </c>
      <c r="J6" s="2">
        <v>4500000</v>
      </c>
      <c r="K6"/>
      <c r="L6"/>
      <c r="M6"/>
      <c r="N6"/>
      <c r="O6"/>
      <c r="P6"/>
      <c r="Q6"/>
    </row>
    <row r="7" spans="1:17" x14ac:dyDescent="0.25">
      <c r="A7" s="6" t="s">
        <v>7</v>
      </c>
      <c r="B7" s="2"/>
      <c r="C7" s="2"/>
      <c r="D7" s="2"/>
      <c r="E7" s="2"/>
      <c r="F7" s="2">
        <v>960000</v>
      </c>
      <c r="G7" s="2"/>
      <c r="H7" s="2"/>
      <c r="I7" s="2">
        <v>960000</v>
      </c>
      <c r="J7" s="2">
        <v>960000</v>
      </c>
      <c r="K7"/>
      <c r="L7"/>
      <c r="M7"/>
      <c r="N7"/>
      <c r="O7"/>
      <c r="P7"/>
      <c r="Q7"/>
    </row>
    <row r="8" spans="1:17" x14ac:dyDescent="0.25">
      <c r="A8" s="6" t="s">
        <v>8</v>
      </c>
      <c r="B8" s="2"/>
      <c r="C8" s="2"/>
      <c r="D8" s="2"/>
      <c r="E8" s="2"/>
      <c r="F8" s="2">
        <v>2500000</v>
      </c>
      <c r="G8" s="2"/>
      <c r="H8" s="2"/>
      <c r="I8" s="2">
        <v>2500000</v>
      </c>
      <c r="J8" s="2">
        <v>2500000</v>
      </c>
      <c r="K8"/>
      <c r="L8"/>
      <c r="M8"/>
      <c r="N8"/>
      <c r="O8"/>
      <c r="P8"/>
      <c r="Q8"/>
    </row>
    <row r="9" spans="1:17" x14ac:dyDescent="0.25">
      <c r="A9" s="6" t="s">
        <v>9</v>
      </c>
      <c r="B9" s="2"/>
      <c r="C9" s="2"/>
      <c r="D9" s="2"/>
      <c r="E9" s="2"/>
      <c r="F9" s="2"/>
      <c r="G9" s="2">
        <v>1431695.03</v>
      </c>
      <c r="H9" s="2"/>
      <c r="I9" s="2">
        <v>1431695.03</v>
      </c>
      <c r="J9" s="2">
        <v>1431695.03</v>
      </c>
      <c r="K9"/>
      <c r="L9"/>
      <c r="M9"/>
      <c r="N9"/>
      <c r="O9"/>
      <c r="P9"/>
      <c r="Q9"/>
    </row>
    <row r="10" spans="1:17" x14ac:dyDescent="0.25">
      <c r="A10" s="6" t="s">
        <v>10</v>
      </c>
      <c r="B10" s="2"/>
      <c r="C10" s="2">
        <v>17228032.77</v>
      </c>
      <c r="D10" s="2"/>
      <c r="E10" s="2">
        <v>17228032.77</v>
      </c>
      <c r="F10" s="2"/>
      <c r="G10" s="2">
        <v>50000000</v>
      </c>
      <c r="H10" s="2"/>
      <c r="I10" s="2">
        <v>50000000</v>
      </c>
      <c r="J10" s="2">
        <v>67228032.769999996</v>
      </c>
      <c r="K10"/>
      <c r="L10"/>
      <c r="M10"/>
      <c r="N10"/>
      <c r="O10"/>
      <c r="P10"/>
      <c r="Q10"/>
    </row>
    <row r="11" spans="1:17" x14ac:dyDescent="0.25">
      <c r="A11" s="6" t="s">
        <v>11</v>
      </c>
      <c r="B11" s="2"/>
      <c r="C11" s="2">
        <v>90717774.549999997</v>
      </c>
      <c r="D11" s="2"/>
      <c r="E11" s="2">
        <v>90717774.549999997</v>
      </c>
      <c r="F11" s="2"/>
      <c r="G11" s="2"/>
      <c r="H11" s="2"/>
      <c r="I11" s="2"/>
      <c r="J11" s="2">
        <v>90717774.549999997</v>
      </c>
      <c r="K11"/>
      <c r="L11"/>
      <c r="M11"/>
      <c r="N11"/>
      <c r="O11"/>
      <c r="P11"/>
      <c r="Q11"/>
    </row>
    <row r="12" spans="1:17" x14ac:dyDescent="0.25">
      <c r="A12" s="6" t="s">
        <v>12</v>
      </c>
      <c r="B12" s="2"/>
      <c r="C12" s="2">
        <v>914831.09</v>
      </c>
      <c r="D12" s="2"/>
      <c r="E12" s="2">
        <v>914831.09</v>
      </c>
      <c r="F12" s="2"/>
      <c r="G12" s="2"/>
      <c r="H12" s="2"/>
      <c r="I12" s="2"/>
      <c r="J12" s="2">
        <v>914831.09</v>
      </c>
      <c r="K12"/>
      <c r="L12"/>
      <c r="M12"/>
      <c r="N12"/>
      <c r="O12"/>
      <c r="P12"/>
      <c r="Q12"/>
    </row>
    <row r="13" spans="1:17" x14ac:dyDescent="0.25">
      <c r="A13" s="6" t="s">
        <v>13</v>
      </c>
      <c r="B13" s="2"/>
      <c r="C13" s="2">
        <v>1291120.48</v>
      </c>
      <c r="D13" s="2"/>
      <c r="E13" s="2">
        <v>1291120.48</v>
      </c>
      <c r="F13" s="2"/>
      <c r="G13" s="2"/>
      <c r="H13" s="2"/>
      <c r="I13" s="2"/>
      <c r="J13" s="2">
        <v>1291120.48</v>
      </c>
      <c r="K13"/>
      <c r="L13"/>
      <c r="M13"/>
      <c r="N13"/>
      <c r="O13"/>
      <c r="P13"/>
      <c r="Q13"/>
    </row>
    <row r="14" spans="1:17" x14ac:dyDescent="0.25">
      <c r="A14" s="6" t="s">
        <v>14</v>
      </c>
      <c r="B14" s="2">
        <v>22580100</v>
      </c>
      <c r="C14" s="2"/>
      <c r="D14" s="2"/>
      <c r="E14" s="2">
        <v>22580100</v>
      </c>
      <c r="F14" s="2"/>
      <c r="G14" s="2"/>
      <c r="H14" s="2"/>
      <c r="I14" s="2"/>
      <c r="J14" s="2">
        <v>22580100</v>
      </c>
      <c r="K14"/>
      <c r="L14"/>
      <c r="M14"/>
      <c r="N14"/>
      <c r="O14"/>
      <c r="P14"/>
      <c r="Q14"/>
    </row>
    <row r="15" spans="1:17" x14ac:dyDescent="0.25">
      <c r="A15" s="6" t="s">
        <v>15</v>
      </c>
      <c r="B15" s="2"/>
      <c r="C15" s="2">
        <v>15556642.390000001</v>
      </c>
      <c r="D15" s="2"/>
      <c r="E15" s="2">
        <v>15556642.390000001</v>
      </c>
      <c r="F15" s="2"/>
      <c r="G15" s="2">
        <v>30692883.379999999</v>
      </c>
      <c r="H15" s="2">
        <v>60000000</v>
      </c>
      <c r="I15" s="2">
        <v>90692883.379999995</v>
      </c>
      <c r="J15" s="2">
        <v>106249525.77</v>
      </c>
      <c r="K15"/>
      <c r="L15"/>
      <c r="M15"/>
      <c r="N15"/>
      <c r="O15"/>
      <c r="P15"/>
      <c r="Q15"/>
    </row>
    <row r="16" spans="1:17" x14ac:dyDescent="0.25">
      <c r="A16" s="6" t="s">
        <v>16</v>
      </c>
      <c r="B16" s="2"/>
      <c r="C16" s="2"/>
      <c r="D16" s="2"/>
      <c r="E16" s="2"/>
      <c r="F16" s="2">
        <v>414572210.81</v>
      </c>
      <c r="G16" s="2"/>
      <c r="H16" s="2"/>
      <c r="I16" s="2">
        <v>414572210.81</v>
      </c>
      <c r="J16" s="2">
        <v>414572210.81</v>
      </c>
      <c r="K16"/>
      <c r="L16"/>
      <c r="M16"/>
      <c r="N16"/>
      <c r="O16"/>
      <c r="P16"/>
      <c r="Q16"/>
    </row>
    <row r="17" spans="1:17" x14ac:dyDescent="0.25">
      <c r="A17" s="6" t="s">
        <v>17</v>
      </c>
      <c r="B17" s="2"/>
      <c r="C17" s="2"/>
      <c r="D17" s="2"/>
      <c r="E17" s="2"/>
      <c r="F17" s="2"/>
      <c r="G17" s="2">
        <v>212000</v>
      </c>
      <c r="H17" s="2"/>
      <c r="I17" s="2">
        <v>212000</v>
      </c>
      <c r="J17" s="2">
        <v>212000</v>
      </c>
      <c r="K17"/>
      <c r="L17"/>
      <c r="M17"/>
      <c r="N17"/>
      <c r="O17"/>
      <c r="P17"/>
      <c r="Q17"/>
    </row>
    <row r="18" spans="1:17" x14ac:dyDescent="0.25">
      <c r="A18" s="6" t="s">
        <v>18</v>
      </c>
      <c r="B18" s="2"/>
      <c r="C18" s="2"/>
      <c r="D18" s="2">
        <v>100000</v>
      </c>
      <c r="E18" s="2">
        <v>100000</v>
      </c>
      <c r="F18" s="2"/>
      <c r="G18" s="2"/>
      <c r="H18" s="2"/>
      <c r="I18" s="2"/>
      <c r="J18" s="2">
        <v>100000</v>
      </c>
      <c r="K18"/>
      <c r="L18"/>
      <c r="M18"/>
      <c r="N18"/>
      <c r="O18"/>
      <c r="P18"/>
      <c r="Q18"/>
    </row>
    <row r="19" spans="1:17" x14ac:dyDescent="0.25">
      <c r="A19" s="6" t="s">
        <v>19</v>
      </c>
      <c r="B19" s="2"/>
      <c r="C19" s="2"/>
      <c r="D19" s="2"/>
      <c r="E19" s="2"/>
      <c r="F19" s="2">
        <v>180000000</v>
      </c>
      <c r="G19" s="2"/>
      <c r="H19" s="2"/>
      <c r="I19" s="2">
        <v>180000000</v>
      </c>
      <c r="J19" s="2">
        <v>180000000</v>
      </c>
      <c r="K19"/>
      <c r="L19"/>
      <c r="M19"/>
      <c r="N19"/>
      <c r="O19"/>
      <c r="P19"/>
      <c r="Q19"/>
    </row>
    <row r="20" spans="1:17" x14ac:dyDescent="0.25">
      <c r="A20" s="6" t="s">
        <v>20</v>
      </c>
      <c r="B20" s="2">
        <v>29621806.73</v>
      </c>
      <c r="C20" s="2"/>
      <c r="D20" s="2"/>
      <c r="E20" s="2">
        <v>29621806.73</v>
      </c>
      <c r="F20" s="2"/>
      <c r="G20" s="2"/>
      <c r="H20" s="2"/>
      <c r="I20" s="2"/>
      <c r="J20" s="2">
        <v>29621806.73</v>
      </c>
      <c r="K20"/>
      <c r="L20"/>
      <c r="M20"/>
      <c r="N20"/>
      <c r="O20"/>
      <c r="P20"/>
      <c r="Q20"/>
    </row>
    <row r="21" spans="1:17" x14ac:dyDescent="0.25">
      <c r="A21" s="6" t="s">
        <v>21</v>
      </c>
      <c r="B21" s="2"/>
      <c r="C21" s="2"/>
      <c r="D21" s="2"/>
      <c r="E21" s="2"/>
      <c r="F21" s="2">
        <v>509320</v>
      </c>
      <c r="G21" s="2"/>
      <c r="H21" s="2"/>
      <c r="I21" s="2">
        <v>509320</v>
      </c>
      <c r="J21" s="2">
        <v>509320</v>
      </c>
      <c r="K21"/>
      <c r="L21"/>
      <c r="M21"/>
      <c r="N21"/>
      <c r="O21"/>
      <c r="P21"/>
      <c r="Q21"/>
    </row>
    <row r="22" spans="1:17" x14ac:dyDescent="0.25">
      <c r="A22" s="6" t="s">
        <v>22</v>
      </c>
      <c r="B22" s="2">
        <v>200000</v>
      </c>
      <c r="C22" s="2"/>
      <c r="D22" s="2"/>
      <c r="E22" s="2">
        <v>200000</v>
      </c>
      <c r="F22" s="2"/>
      <c r="G22" s="2"/>
      <c r="H22" s="2"/>
      <c r="I22" s="2"/>
      <c r="J22" s="2">
        <v>200000</v>
      </c>
      <c r="K22"/>
      <c r="L22"/>
      <c r="M22"/>
      <c r="N22"/>
      <c r="O22"/>
      <c r="P22"/>
      <c r="Q22"/>
    </row>
    <row r="23" spans="1:17" x14ac:dyDescent="0.25">
      <c r="A23" s="6" t="s">
        <v>23</v>
      </c>
      <c r="B23" s="2">
        <v>753471068.02999997</v>
      </c>
      <c r="C23" s="2">
        <v>11492544.540000001</v>
      </c>
      <c r="D23" s="2"/>
      <c r="E23" s="2">
        <v>764963612.56999993</v>
      </c>
      <c r="F23" s="2">
        <v>81674503.5</v>
      </c>
      <c r="G23" s="2"/>
      <c r="H23" s="2">
        <v>20000000</v>
      </c>
      <c r="I23" s="2">
        <v>101674503.5</v>
      </c>
      <c r="J23" s="2">
        <v>866638116.06999993</v>
      </c>
      <c r="K23"/>
      <c r="L23"/>
      <c r="M23"/>
      <c r="N23"/>
      <c r="O23"/>
      <c r="P23"/>
      <c r="Q23"/>
    </row>
    <row r="24" spans="1:17" x14ac:dyDescent="0.25">
      <c r="A24" s="6" t="s">
        <v>24</v>
      </c>
      <c r="B24" s="2">
        <v>19500000</v>
      </c>
      <c r="C24" s="2">
        <v>2180000</v>
      </c>
      <c r="D24" s="2"/>
      <c r="E24" s="2">
        <v>21680000</v>
      </c>
      <c r="F24" s="2">
        <v>88800000</v>
      </c>
      <c r="G24" s="2"/>
      <c r="H24" s="2"/>
      <c r="I24" s="2">
        <v>88800000</v>
      </c>
      <c r="J24" s="2">
        <v>110480000</v>
      </c>
      <c r="K24"/>
      <c r="L24"/>
      <c r="M24"/>
      <c r="N24"/>
      <c r="O24"/>
      <c r="P24"/>
      <c r="Q24"/>
    </row>
    <row r="25" spans="1:17" x14ac:dyDescent="0.25">
      <c r="A25" s="6" t="s">
        <v>25</v>
      </c>
      <c r="B25" s="2">
        <v>2860708.58</v>
      </c>
      <c r="C25" s="2"/>
      <c r="D25" s="2"/>
      <c r="E25" s="2">
        <v>2860708.58</v>
      </c>
      <c r="F25" s="2">
        <v>100000</v>
      </c>
      <c r="G25" s="2"/>
      <c r="H25" s="2"/>
      <c r="I25" s="2">
        <v>100000</v>
      </c>
      <c r="J25" s="2">
        <v>2960708.58</v>
      </c>
      <c r="K25"/>
      <c r="L25"/>
      <c r="M25"/>
      <c r="N25"/>
      <c r="O25"/>
      <c r="P25"/>
      <c r="Q25"/>
    </row>
    <row r="26" spans="1:17" x14ac:dyDescent="0.25">
      <c r="A26" s="6" t="s">
        <v>26</v>
      </c>
      <c r="B26" s="2"/>
      <c r="C26" s="2">
        <v>2667643.8899999997</v>
      </c>
      <c r="D26" s="2"/>
      <c r="E26" s="2">
        <v>2667643.8899999997</v>
      </c>
      <c r="F26" s="2"/>
      <c r="G26" s="2">
        <v>38613214.57</v>
      </c>
      <c r="H26" s="2">
        <v>1912887.33</v>
      </c>
      <c r="I26" s="2">
        <v>40526101.899999999</v>
      </c>
      <c r="J26" s="2">
        <v>43193745.789999999</v>
      </c>
      <c r="K26"/>
      <c r="L26"/>
      <c r="M26"/>
      <c r="N26"/>
      <c r="O26"/>
      <c r="P26"/>
      <c r="Q26"/>
    </row>
    <row r="27" spans="1:17" x14ac:dyDescent="0.25">
      <c r="A27" s="6" t="s">
        <v>27</v>
      </c>
      <c r="B27" s="2"/>
      <c r="C27" s="2"/>
      <c r="D27" s="2"/>
      <c r="E27" s="2"/>
      <c r="F27" s="2"/>
      <c r="G27" s="2"/>
      <c r="H27" s="2">
        <v>3000000000</v>
      </c>
      <c r="I27" s="2">
        <v>3000000000</v>
      </c>
      <c r="J27" s="2">
        <v>3000000000</v>
      </c>
      <c r="K27"/>
      <c r="L27"/>
      <c r="M27"/>
      <c r="N27"/>
      <c r="O27"/>
      <c r="P27"/>
      <c r="Q27"/>
    </row>
    <row r="28" spans="1:17" x14ac:dyDescent="0.25">
      <c r="A28" s="6" t="s">
        <v>28</v>
      </c>
      <c r="B28" s="2"/>
      <c r="C28" s="2"/>
      <c r="D28" s="2"/>
      <c r="E28" s="2"/>
      <c r="F28" s="2"/>
      <c r="G28" s="2">
        <v>26499128.030000001</v>
      </c>
      <c r="H28" s="2"/>
      <c r="I28" s="2">
        <v>26499128.030000001</v>
      </c>
      <c r="J28" s="2">
        <v>26499128.030000001</v>
      </c>
      <c r="K28"/>
      <c r="L28"/>
      <c r="M28"/>
      <c r="N28"/>
      <c r="O28"/>
      <c r="P28"/>
      <c r="Q28"/>
    </row>
    <row r="29" spans="1:17" x14ac:dyDescent="0.25">
      <c r="A29" s="6" t="s">
        <v>29</v>
      </c>
      <c r="B29" s="2"/>
      <c r="C29" s="2"/>
      <c r="D29" s="2"/>
      <c r="E29" s="2"/>
      <c r="F29" s="2"/>
      <c r="G29" s="2"/>
      <c r="H29" s="2">
        <v>95966025.969999999</v>
      </c>
      <c r="I29" s="2">
        <v>95966025.969999999</v>
      </c>
      <c r="J29" s="2">
        <v>95966025.969999999</v>
      </c>
      <c r="K29"/>
      <c r="L29"/>
      <c r="M29"/>
      <c r="N29"/>
      <c r="O29"/>
      <c r="P29"/>
      <c r="Q29"/>
    </row>
    <row r="30" spans="1:17" x14ac:dyDescent="0.25">
      <c r="A30" s="6" t="s">
        <v>30</v>
      </c>
      <c r="B30" s="2"/>
      <c r="C30" s="2"/>
      <c r="D30" s="2"/>
      <c r="E30" s="2"/>
      <c r="F30" s="2"/>
      <c r="G30" s="2"/>
      <c r="H30" s="2">
        <v>2214912.94</v>
      </c>
      <c r="I30" s="2">
        <v>2214912.94</v>
      </c>
      <c r="J30" s="2">
        <v>2214912.94</v>
      </c>
      <c r="K30"/>
      <c r="L30"/>
      <c r="M30"/>
      <c r="N30"/>
      <c r="O30"/>
      <c r="P30"/>
      <c r="Q30"/>
    </row>
    <row r="31" spans="1:17" x14ac:dyDescent="0.25">
      <c r="A31" s="6" t="s">
        <v>31</v>
      </c>
      <c r="B31" s="2"/>
      <c r="C31" s="2"/>
      <c r="D31" s="2">
        <v>9447798.9800000004</v>
      </c>
      <c r="E31" s="2">
        <v>9447798.9800000004</v>
      </c>
      <c r="F31" s="2"/>
      <c r="G31" s="2"/>
      <c r="H31" s="2"/>
      <c r="I31" s="2"/>
      <c r="J31" s="2">
        <v>9447798.9800000004</v>
      </c>
      <c r="K31"/>
      <c r="L31"/>
      <c r="M31"/>
      <c r="N31"/>
      <c r="O31"/>
      <c r="P31"/>
      <c r="Q31"/>
    </row>
    <row r="32" spans="1:17" x14ac:dyDescent="0.25">
      <c r="A32" s="6" t="s">
        <v>32</v>
      </c>
      <c r="B32" s="2"/>
      <c r="C32" s="2"/>
      <c r="D32" s="2">
        <v>601000</v>
      </c>
      <c r="E32" s="2">
        <v>601000</v>
      </c>
      <c r="F32" s="2"/>
      <c r="G32" s="2"/>
      <c r="H32" s="2"/>
      <c r="I32" s="2"/>
      <c r="J32" s="2">
        <v>601000</v>
      </c>
      <c r="K32"/>
      <c r="L32"/>
      <c r="M32"/>
      <c r="N32"/>
      <c r="O32"/>
      <c r="P32"/>
      <c r="Q32"/>
    </row>
    <row r="33" spans="1:17" x14ac:dyDescent="0.25">
      <c r="A33" s="6" t="s">
        <v>33</v>
      </c>
      <c r="B33" s="2"/>
      <c r="C33" s="2"/>
      <c r="D33" s="2"/>
      <c r="E33" s="2"/>
      <c r="F33" s="2"/>
      <c r="G33" s="2"/>
      <c r="H33" s="2">
        <v>118043131.48</v>
      </c>
      <c r="I33" s="2">
        <v>118043131.48</v>
      </c>
      <c r="J33" s="2">
        <v>118043131.48</v>
      </c>
      <c r="K33"/>
      <c r="L33"/>
      <c r="M33"/>
      <c r="N33"/>
      <c r="O33"/>
      <c r="P33"/>
      <c r="Q33"/>
    </row>
    <row r="34" spans="1:17" x14ac:dyDescent="0.25">
      <c r="A34" s="6" t="s">
        <v>34</v>
      </c>
      <c r="B34" s="2"/>
      <c r="C34" s="2"/>
      <c r="D34" s="2">
        <v>2658945.94</v>
      </c>
      <c r="E34" s="2">
        <v>2658945.94</v>
      </c>
      <c r="F34" s="2"/>
      <c r="G34" s="2">
        <v>300000000</v>
      </c>
      <c r="H34" s="2"/>
      <c r="I34" s="2">
        <v>300000000</v>
      </c>
      <c r="J34" s="2">
        <v>302658945.94</v>
      </c>
      <c r="K34"/>
      <c r="L34"/>
      <c r="M34"/>
      <c r="N34"/>
      <c r="O34"/>
      <c r="P34"/>
      <c r="Q34"/>
    </row>
    <row r="35" spans="1:17" x14ac:dyDescent="0.25">
      <c r="A35" s="6" t="s">
        <v>35</v>
      </c>
      <c r="B35" s="2"/>
      <c r="C35" s="2"/>
      <c r="D35" s="2">
        <v>3276038.95</v>
      </c>
      <c r="E35" s="2">
        <v>3276038.95</v>
      </c>
      <c r="F35" s="2"/>
      <c r="G35" s="2"/>
      <c r="H35" s="2"/>
      <c r="I35" s="2"/>
      <c r="J35" s="2">
        <v>3276038.95</v>
      </c>
      <c r="K35"/>
      <c r="L35"/>
      <c r="M35"/>
      <c r="N35"/>
      <c r="O35"/>
      <c r="P35"/>
      <c r="Q35"/>
    </row>
    <row r="36" spans="1:17" x14ac:dyDescent="0.25">
      <c r="A36" s="6" t="s">
        <v>36</v>
      </c>
      <c r="B36" s="2"/>
      <c r="C36" s="2"/>
      <c r="D36" s="2">
        <v>880000</v>
      </c>
      <c r="E36" s="2">
        <v>880000</v>
      </c>
      <c r="F36" s="2"/>
      <c r="G36" s="2"/>
      <c r="H36" s="2"/>
      <c r="I36" s="2"/>
      <c r="J36" s="2">
        <v>880000</v>
      </c>
      <c r="K36"/>
      <c r="L36"/>
      <c r="M36"/>
      <c r="N36"/>
      <c r="O36"/>
      <c r="P36"/>
      <c r="Q36"/>
    </row>
    <row r="37" spans="1:17" x14ac:dyDescent="0.25">
      <c r="A37" s="6" t="s">
        <v>37</v>
      </c>
      <c r="B37" s="2"/>
      <c r="C37" s="2"/>
      <c r="D37" s="2">
        <v>3402182.7</v>
      </c>
      <c r="E37" s="2">
        <v>3402182.7</v>
      </c>
      <c r="F37" s="2"/>
      <c r="G37" s="2"/>
      <c r="H37" s="2"/>
      <c r="I37" s="2"/>
      <c r="J37" s="2">
        <v>3402182.7</v>
      </c>
      <c r="K37"/>
      <c r="L37"/>
      <c r="M37"/>
      <c r="N37"/>
      <c r="O37"/>
      <c r="P37"/>
      <c r="Q37"/>
    </row>
    <row r="38" spans="1:17" x14ac:dyDescent="0.25">
      <c r="A38" s="6" t="s">
        <v>38</v>
      </c>
      <c r="B38" s="2"/>
      <c r="C38" s="2"/>
      <c r="D38" s="2"/>
      <c r="E38" s="2"/>
      <c r="F38" s="2"/>
      <c r="G38" s="2"/>
      <c r="H38" s="2">
        <v>968306.63</v>
      </c>
      <c r="I38" s="2">
        <v>968306.63</v>
      </c>
      <c r="J38" s="2">
        <v>968306.63</v>
      </c>
      <c r="K38"/>
      <c r="L38"/>
      <c r="M38"/>
      <c r="N38"/>
      <c r="O38"/>
      <c r="P38"/>
      <c r="Q38"/>
    </row>
    <row r="39" spans="1:17" x14ac:dyDescent="0.25">
      <c r="A39" s="6" t="s">
        <v>39</v>
      </c>
      <c r="B39" s="2"/>
      <c r="C39" s="2"/>
      <c r="D39" s="2"/>
      <c r="E39" s="2"/>
      <c r="F39" s="2"/>
      <c r="G39" s="2"/>
      <c r="H39" s="2">
        <v>105376168.39</v>
      </c>
      <c r="I39" s="2">
        <v>105376168.39</v>
      </c>
      <c r="J39" s="2">
        <v>105376168.39</v>
      </c>
      <c r="K39"/>
      <c r="L39"/>
      <c r="M39"/>
      <c r="N39"/>
      <c r="O39"/>
      <c r="P39"/>
      <c r="Q39"/>
    </row>
    <row r="40" spans="1:17" x14ac:dyDescent="0.25">
      <c r="A40" s="6" t="s">
        <v>40</v>
      </c>
      <c r="B40" s="2"/>
      <c r="C40" s="2"/>
      <c r="D40" s="2"/>
      <c r="E40" s="2"/>
      <c r="F40" s="2"/>
      <c r="G40" s="2">
        <v>7250000</v>
      </c>
      <c r="H40" s="2">
        <v>10355628.050000001</v>
      </c>
      <c r="I40" s="2">
        <v>17605628.050000001</v>
      </c>
      <c r="J40" s="2">
        <v>17605628.050000001</v>
      </c>
      <c r="K40"/>
      <c r="L40"/>
      <c r="M40"/>
      <c r="N40"/>
      <c r="O40"/>
      <c r="P40"/>
      <c r="Q40"/>
    </row>
    <row r="41" spans="1:17" x14ac:dyDescent="0.25">
      <c r="A41" s="6" t="s">
        <v>41</v>
      </c>
      <c r="B41" s="2"/>
      <c r="C41" s="2"/>
      <c r="D41" s="2"/>
      <c r="E41" s="2"/>
      <c r="F41" s="2"/>
      <c r="G41" s="2"/>
      <c r="H41" s="2">
        <v>227813.29</v>
      </c>
      <c r="I41" s="2">
        <v>227813.29</v>
      </c>
      <c r="J41" s="2">
        <v>227813.29</v>
      </c>
      <c r="K41"/>
      <c r="L41"/>
      <c r="M41"/>
      <c r="N41"/>
      <c r="O41"/>
      <c r="P41"/>
      <c r="Q41"/>
    </row>
    <row r="42" spans="1:17" x14ac:dyDescent="0.25">
      <c r="A42" s="6" t="s">
        <v>42</v>
      </c>
      <c r="B42" s="2"/>
      <c r="C42" s="2">
        <v>81463662.209999993</v>
      </c>
      <c r="D42" s="2"/>
      <c r="E42" s="2">
        <v>81463662.209999993</v>
      </c>
      <c r="F42" s="2">
        <v>1000000</v>
      </c>
      <c r="G42" s="2">
        <v>967314979.96999991</v>
      </c>
      <c r="H42" s="2">
        <v>8351060.29</v>
      </c>
      <c r="I42" s="2">
        <v>976666040.25999987</v>
      </c>
      <c r="J42" s="2">
        <v>1058129702.4699999</v>
      </c>
      <c r="K42"/>
      <c r="L42"/>
      <c r="M42"/>
      <c r="N42"/>
      <c r="O42"/>
      <c r="P42"/>
      <c r="Q42"/>
    </row>
    <row r="43" spans="1:17" x14ac:dyDescent="0.25">
      <c r="A43" s="6" t="s">
        <v>43</v>
      </c>
      <c r="B43" s="2"/>
      <c r="C43" s="2">
        <v>16000000</v>
      </c>
      <c r="D43" s="2"/>
      <c r="E43" s="2">
        <v>16000000</v>
      </c>
      <c r="F43" s="2"/>
      <c r="G43" s="2">
        <v>10989102.789999999</v>
      </c>
      <c r="H43" s="2"/>
      <c r="I43" s="2">
        <v>10989102.789999999</v>
      </c>
      <c r="J43" s="2">
        <v>26989102.789999999</v>
      </c>
      <c r="K43"/>
      <c r="L43"/>
      <c r="M43"/>
      <c r="N43"/>
      <c r="O43"/>
      <c r="P43"/>
      <c r="Q43"/>
    </row>
    <row r="44" spans="1:17" x14ac:dyDescent="0.25">
      <c r="A44" s="6" t="s">
        <v>44</v>
      </c>
      <c r="B44" s="2"/>
      <c r="C44" s="2"/>
      <c r="D44" s="2">
        <v>31250000</v>
      </c>
      <c r="E44" s="2">
        <v>31250000</v>
      </c>
      <c r="F44" s="2"/>
      <c r="G44" s="2"/>
      <c r="H44" s="2"/>
      <c r="I44" s="2"/>
      <c r="J44" s="2">
        <v>31250000</v>
      </c>
      <c r="K44"/>
      <c r="L44"/>
      <c r="M44"/>
      <c r="N44"/>
      <c r="O44"/>
      <c r="P44"/>
      <c r="Q44"/>
    </row>
    <row r="45" spans="1:17" x14ac:dyDescent="0.25">
      <c r="A45" s="6" t="s">
        <v>45</v>
      </c>
      <c r="B45" s="2">
        <v>1454346.44</v>
      </c>
      <c r="C45" s="2"/>
      <c r="D45" s="2"/>
      <c r="E45" s="2">
        <v>1454346.44</v>
      </c>
      <c r="F45" s="2"/>
      <c r="G45" s="2">
        <v>139578.18</v>
      </c>
      <c r="H45" s="2"/>
      <c r="I45" s="2">
        <v>139578.18</v>
      </c>
      <c r="J45" s="2">
        <v>1593924.6199999999</v>
      </c>
      <c r="K45"/>
      <c r="L45"/>
      <c r="M45"/>
      <c r="N45"/>
      <c r="O45"/>
      <c r="P45"/>
      <c r="Q45"/>
    </row>
    <row r="46" spans="1:17" x14ac:dyDescent="0.25">
      <c r="A46" s="6" t="s">
        <v>46</v>
      </c>
      <c r="B46" s="2"/>
      <c r="C46" s="2"/>
      <c r="D46" s="2"/>
      <c r="E46" s="2"/>
      <c r="F46" s="2"/>
      <c r="G46" s="2">
        <v>570241.09</v>
      </c>
      <c r="H46" s="2"/>
      <c r="I46" s="2">
        <v>570241.09</v>
      </c>
      <c r="J46" s="2">
        <v>570241.09</v>
      </c>
      <c r="K46"/>
      <c r="L46"/>
      <c r="M46"/>
      <c r="N46"/>
      <c r="O46"/>
      <c r="P46"/>
      <c r="Q46"/>
    </row>
    <row r="47" spans="1:17" x14ac:dyDescent="0.25">
      <c r="A47" s="6" t="s">
        <v>47</v>
      </c>
      <c r="B47" s="2">
        <v>180000000</v>
      </c>
      <c r="C47" s="2"/>
      <c r="D47" s="2"/>
      <c r="E47" s="2">
        <v>180000000</v>
      </c>
      <c r="F47" s="2">
        <v>6000000000</v>
      </c>
      <c r="G47" s="2"/>
      <c r="H47" s="2"/>
      <c r="I47" s="2">
        <v>6000000000</v>
      </c>
      <c r="J47" s="2">
        <v>6180000000</v>
      </c>
      <c r="K47"/>
      <c r="L47"/>
      <c r="M47"/>
      <c r="N47"/>
      <c r="O47"/>
      <c r="P47"/>
      <c r="Q47"/>
    </row>
    <row r="48" spans="1:17" x14ac:dyDescent="0.25">
      <c r="A48" s="6" t="s">
        <v>48</v>
      </c>
      <c r="B48" s="2"/>
      <c r="C48" s="2">
        <v>38648864.960000001</v>
      </c>
      <c r="D48" s="2"/>
      <c r="E48" s="2">
        <v>38648864.960000001</v>
      </c>
      <c r="F48" s="2"/>
      <c r="G48" s="2">
        <v>535544.54999999993</v>
      </c>
      <c r="H48" s="2"/>
      <c r="I48" s="2">
        <v>535544.54999999993</v>
      </c>
      <c r="J48" s="2">
        <v>39184409.509999998</v>
      </c>
      <c r="K48"/>
      <c r="L48"/>
      <c r="M48"/>
      <c r="N48"/>
      <c r="O48"/>
      <c r="P48"/>
      <c r="Q48"/>
    </row>
    <row r="49" spans="1:17" x14ac:dyDescent="0.25">
      <c r="A49" s="6" t="s">
        <v>49</v>
      </c>
      <c r="B49" s="2">
        <v>2903839289.4200001</v>
      </c>
      <c r="C49" s="2">
        <v>250000</v>
      </c>
      <c r="D49" s="2"/>
      <c r="E49" s="2">
        <v>2904089289.4200001</v>
      </c>
      <c r="F49" s="2">
        <v>177025000</v>
      </c>
      <c r="G49" s="2">
        <v>50000</v>
      </c>
      <c r="H49" s="2"/>
      <c r="I49" s="2">
        <v>177075000</v>
      </c>
      <c r="J49" s="2">
        <v>3081164289.4200001</v>
      </c>
      <c r="K49"/>
      <c r="L49"/>
      <c r="M49"/>
      <c r="N49"/>
      <c r="O49"/>
      <c r="P49"/>
      <c r="Q49"/>
    </row>
    <row r="50" spans="1:17" x14ac:dyDescent="0.25">
      <c r="A50" s="6" t="s">
        <v>50</v>
      </c>
      <c r="B50" s="2">
        <v>3320000</v>
      </c>
      <c r="C50" s="2"/>
      <c r="D50" s="2"/>
      <c r="E50" s="2">
        <v>3320000</v>
      </c>
      <c r="F50" s="2"/>
      <c r="G50" s="2"/>
      <c r="H50" s="2"/>
      <c r="I50" s="2"/>
      <c r="J50" s="2">
        <v>3320000</v>
      </c>
      <c r="K50"/>
      <c r="L50"/>
      <c r="M50"/>
      <c r="N50"/>
      <c r="O50"/>
      <c r="P50"/>
      <c r="Q50"/>
    </row>
    <row r="51" spans="1:17" x14ac:dyDescent="0.25">
      <c r="A51" s="6" t="s">
        <v>51</v>
      </c>
      <c r="B51" s="2"/>
      <c r="C51" s="2"/>
      <c r="D51" s="2"/>
      <c r="E51" s="2"/>
      <c r="F51" s="2">
        <v>1000000</v>
      </c>
      <c r="G51" s="2"/>
      <c r="H51" s="2"/>
      <c r="I51" s="2">
        <v>1000000</v>
      </c>
      <c r="J51" s="2">
        <v>1000000</v>
      </c>
      <c r="K51"/>
      <c r="L51"/>
      <c r="M51"/>
      <c r="N51"/>
      <c r="O51"/>
      <c r="P51"/>
      <c r="Q51"/>
    </row>
    <row r="52" spans="1:17" x14ac:dyDescent="0.25">
      <c r="A52" s="6" t="s">
        <v>52</v>
      </c>
      <c r="B52" s="2"/>
      <c r="C52" s="2"/>
      <c r="D52" s="2">
        <v>446675</v>
      </c>
      <c r="E52" s="2">
        <v>446675</v>
      </c>
      <c r="F52" s="2"/>
      <c r="G52" s="2"/>
      <c r="H52" s="2"/>
      <c r="I52" s="2"/>
      <c r="J52" s="2">
        <v>446675</v>
      </c>
      <c r="K52"/>
      <c r="L52"/>
      <c r="M52"/>
      <c r="N52"/>
      <c r="O52"/>
      <c r="P52"/>
      <c r="Q52"/>
    </row>
    <row r="53" spans="1:17" x14ac:dyDescent="0.25">
      <c r="A53" s="6" t="s">
        <v>53</v>
      </c>
      <c r="B53" s="2"/>
      <c r="C53" s="2"/>
      <c r="D53" s="2"/>
      <c r="E53" s="2"/>
      <c r="F53" s="2"/>
      <c r="G53" s="2"/>
      <c r="H53" s="2">
        <v>405386968</v>
      </c>
      <c r="I53" s="2">
        <v>405386968</v>
      </c>
      <c r="J53" s="2">
        <v>405386968</v>
      </c>
      <c r="K53"/>
      <c r="L53"/>
      <c r="M53"/>
      <c r="N53"/>
      <c r="O53"/>
      <c r="P53"/>
      <c r="Q53"/>
    </row>
    <row r="54" spans="1:17" x14ac:dyDescent="0.25">
      <c r="A54" s="6" t="s">
        <v>54</v>
      </c>
      <c r="B54" s="2">
        <v>5245239.67</v>
      </c>
      <c r="C54" s="2"/>
      <c r="D54" s="2"/>
      <c r="E54" s="2">
        <v>5245239.67</v>
      </c>
      <c r="F54" s="2"/>
      <c r="G54" s="2"/>
      <c r="H54" s="2"/>
      <c r="I54" s="2"/>
      <c r="J54" s="2">
        <v>5245239.67</v>
      </c>
      <c r="K54"/>
      <c r="L54"/>
      <c r="M54"/>
      <c r="N54"/>
      <c r="O54"/>
      <c r="P54"/>
      <c r="Q54"/>
    </row>
    <row r="55" spans="1:17" x14ac:dyDescent="0.25">
      <c r="A55" s="6" t="s">
        <v>55</v>
      </c>
      <c r="B55" s="2"/>
      <c r="C55" s="2"/>
      <c r="D55" s="2"/>
      <c r="E55" s="2"/>
      <c r="F55" s="2"/>
      <c r="G55" s="2">
        <v>2000000</v>
      </c>
      <c r="H55" s="2"/>
      <c r="I55" s="2">
        <v>2000000</v>
      </c>
      <c r="J55" s="2">
        <v>2000000</v>
      </c>
      <c r="K55"/>
      <c r="L55"/>
      <c r="M55"/>
      <c r="N55"/>
      <c r="O55"/>
      <c r="P55"/>
      <c r="Q55"/>
    </row>
    <row r="56" spans="1:17" x14ac:dyDescent="0.25">
      <c r="A56" s="6" t="s">
        <v>5</v>
      </c>
      <c r="B56" s="2">
        <v>3922092558.8700004</v>
      </c>
      <c r="C56" s="2">
        <v>278411116.87999994</v>
      </c>
      <c r="D56" s="2">
        <v>52062641.57</v>
      </c>
      <c r="E56" s="2">
        <v>4252566317.3200006</v>
      </c>
      <c r="F56" s="2">
        <v>6948141034.3099995</v>
      </c>
      <c r="G56" s="2">
        <v>1440798367.5899999</v>
      </c>
      <c r="H56" s="2">
        <v>3828802902.3699999</v>
      </c>
      <c r="I56" s="2">
        <v>12217742304.27</v>
      </c>
      <c r="J56" s="2">
        <v>16470308621.589998</v>
      </c>
      <c r="K56"/>
      <c r="L56"/>
      <c r="M56"/>
      <c r="N56"/>
      <c r="O56"/>
      <c r="P56"/>
      <c r="Q56"/>
    </row>
    <row r="57" spans="1:17" x14ac:dyDescent="0.25">
      <c r="A57"/>
      <c r="B57"/>
      <c r="C57"/>
      <c r="D57"/>
      <c r="E57"/>
      <c r="F57"/>
      <c r="G57"/>
      <c r="H57"/>
      <c r="I57"/>
      <c r="J57"/>
    </row>
    <row r="58" spans="1:17" x14ac:dyDescent="0.25">
      <c r="A58"/>
      <c r="B58"/>
      <c r="C58"/>
      <c r="D58"/>
      <c r="E58"/>
      <c r="F58"/>
      <c r="G58"/>
      <c r="H58"/>
      <c r="I58"/>
      <c r="J58"/>
    </row>
    <row r="59" spans="1:17" x14ac:dyDescent="0.25">
      <c r="A59"/>
      <c r="B59"/>
      <c r="C59"/>
      <c r="D59"/>
      <c r="E59"/>
      <c r="F59"/>
      <c r="G59"/>
      <c r="H59"/>
      <c r="I59"/>
      <c r="J59"/>
    </row>
    <row r="60" spans="1:17" x14ac:dyDescent="0.25">
      <c r="A60"/>
      <c r="B60"/>
      <c r="C60"/>
      <c r="D60"/>
      <c r="E60"/>
      <c r="F60"/>
      <c r="G60"/>
      <c r="H60"/>
      <c r="I60"/>
      <c r="J60"/>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387"/>
  <sheetViews>
    <sheetView zoomScale="90" zoomScaleNormal="90" workbookViewId="0">
      <selection activeCell="A334" sqref="A334"/>
    </sheetView>
  </sheetViews>
  <sheetFormatPr defaultRowHeight="15" x14ac:dyDescent="0.25"/>
  <cols>
    <col min="1" max="1" width="255.7109375" style="1" customWidth="1"/>
    <col min="2" max="2" width="19.5703125" style="5" customWidth="1"/>
    <col min="3" max="4" width="16.140625" style="2" customWidth="1"/>
    <col min="5" max="6" width="20" style="1" bestFit="1" customWidth="1"/>
    <col min="7" max="16384" width="9.140625" style="1"/>
  </cols>
  <sheetData>
    <row r="3" spans="1:6" x14ac:dyDescent="0.25">
      <c r="A3" s="1" t="s">
        <v>0</v>
      </c>
      <c r="B3" s="1" t="s">
        <v>1</v>
      </c>
      <c r="C3" s="1"/>
      <c r="D3" s="1"/>
      <c r="E3"/>
      <c r="F3"/>
    </row>
    <row r="4" spans="1:6" x14ac:dyDescent="0.25">
      <c r="A4" s="1" t="s">
        <v>2</v>
      </c>
      <c r="B4" s="2" t="s">
        <v>3</v>
      </c>
      <c r="C4" s="2" t="s">
        <v>4</v>
      </c>
      <c r="D4" s="2" t="s">
        <v>5</v>
      </c>
      <c r="E4"/>
      <c r="F4"/>
    </row>
    <row r="5" spans="1:6" x14ac:dyDescent="0.25">
      <c r="A5" s="3" t="s">
        <v>6</v>
      </c>
      <c r="B5" s="2"/>
      <c r="C5" s="2">
        <v>4500000</v>
      </c>
      <c r="D5" s="2">
        <v>4500000</v>
      </c>
      <c r="E5"/>
      <c r="F5"/>
    </row>
    <row r="6" spans="1:6" x14ac:dyDescent="0.25">
      <c r="A6" s="7" t="s">
        <v>59</v>
      </c>
      <c r="B6" s="2"/>
      <c r="C6" s="2">
        <v>4500000</v>
      </c>
      <c r="D6" s="2">
        <v>4500000</v>
      </c>
      <c r="E6"/>
      <c r="F6"/>
    </row>
    <row r="7" spans="1:6" x14ac:dyDescent="0.25">
      <c r="A7" s="8" t="s">
        <v>61</v>
      </c>
      <c r="B7" s="2"/>
      <c r="C7" s="2">
        <v>4500000</v>
      </c>
      <c r="D7" s="2">
        <v>4500000</v>
      </c>
      <c r="E7"/>
      <c r="F7"/>
    </row>
    <row r="8" spans="1:6" x14ac:dyDescent="0.25">
      <c r="A8" s="9" t="s">
        <v>77</v>
      </c>
      <c r="B8" s="2"/>
      <c r="C8" s="2">
        <v>4500000</v>
      </c>
      <c r="D8" s="2">
        <v>4500000</v>
      </c>
      <c r="E8"/>
      <c r="F8"/>
    </row>
    <row r="9" spans="1:6" x14ac:dyDescent="0.25">
      <c r="A9" s="3" t="s">
        <v>7</v>
      </c>
      <c r="B9" s="2"/>
      <c r="C9" s="2">
        <v>960000</v>
      </c>
      <c r="D9" s="2">
        <v>960000</v>
      </c>
      <c r="E9"/>
      <c r="F9"/>
    </row>
    <row r="10" spans="1:6" x14ac:dyDescent="0.25">
      <c r="A10" s="7" t="s">
        <v>58</v>
      </c>
      <c r="B10" s="2"/>
      <c r="C10" s="2">
        <v>960000</v>
      </c>
      <c r="D10" s="2">
        <v>960000</v>
      </c>
      <c r="E10"/>
      <c r="F10"/>
    </row>
    <row r="11" spans="1:6" x14ac:dyDescent="0.25">
      <c r="A11" s="8" t="s">
        <v>62</v>
      </c>
      <c r="B11" s="2"/>
      <c r="C11" s="2">
        <v>960000</v>
      </c>
      <c r="D11" s="2">
        <v>960000</v>
      </c>
      <c r="E11"/>
      <c r="F11"/>
    </row>
    <row r="12" spans="1:6" x14ac:dyDescent="0.25">
      <c r="A12" s="9" t="s">
        <v>78</v>
      </c>
      <c r="B12" s="2"/>
      <c r="C12" s="2">
        <v>960000</v>
      </c>
      <c r="D12" s="2">
        <v>960000</v>
      </c>
      <c r="E12"/>
      <c r="F12"/>
    </row>
    <row r="13" spans="1:6" x14ac:dyDescent="0.25">
      <c r="A13" s="3" t="s">
        <v>8</v>
      </c>
      <c r="B13" s="2"/>
      <c r="C13" s="2">
        <v>2500000</v>
      </c>
      <c r="D13" s="2">
        <v>2500000</v>
      </c>
      <c r="E13"/>
      <c r="F13"/>
    </row>
    <row r="14" spans="1:6" x14ac:dyDescent="0.25">
      <c r="A14" s="7" t="s">
        <v>58</v>
      </c>
      <c r="B14" s="2"/>
      <c r="C14" s="2">
        <v>2500000</v>
      </c>
      <c r="D14" s="2">
        <v>2500000</v>
      </c>
      <c r="E14"/>
      <c r="F14"/>
    </row>
    <row r="15" spans="1:6" x14ac:dyDescent="0.25">
      <c r="A15" s="8" t="s">
        <v>63</v>
      </c>
      <c r="B15" s="2"/>
      <c r="C15" s="2">
        <v>2500000</v>
      </c>
      <c r="D15" s="2">
        <v>2500000</v>
      </c>
      <c r="E15"/>
      <c r="F15"/>
    </row>
    <row r="16" spans="1:6" x14ac:dyDescent="0.25">
      <c r="A16" s="9" t="s">
        <v>79</v>
      </c>
      <c r="B16" s="2"/>
      <c r="C16" s="2">
        <v>2500000</v>
      </c>
      <c r="D16" s="2">
        <v>2500000</v>
      </c>
      <c r="E16"/>
      <c r="F16"/>
    </row>
    <row r="17" spans="1:6" x14ac:dyDescent="0.25">
      <c r="A17" s="3" t="s">
        <v>9</v>
      </c>
      <c r="B17" s="2"/>
      <c r="C17" s="2">
        <v>1431695.03</v>
      </c>
      <c r="D17" s="2">
        <v>1431695.03</v>
      </c>
      <c r="E17"/>
      <c r="F17"/>
    </row>
    <row r="18" spans="1:6" x14ac:dyDescent="0.25">
      <c r="A18" s="7" t="s">
        <v>59</v>
      </c>
      <c r="B18" s="2"/>
      <c r="C18" s="2">
        <v>1431695.03</v>
      </c>
      <c r="D18" s="2">
        <v>1431695.03</v>
      </c>
      <c r="E18"/>
      <c r="F18"/>
    </row>
    <row r="19" spans="1:6" x14ac:dyDescent="0.25">
      <c r="A19" s="8" t="s">
        <v>64</v>
      </c>
      <c r="B19" s="2"/>
      <c r="C19" s="2">
        <v>589695.03</v>
      </c>
      <c r="D19" s="2">
        <v>589695.03</v>
      </c>
      <c r="E19"/>
      <c r="F19"/>
    </row>
    <row r="20" spans="1:6" x14ac:dyDescent="0.25">
      <c r="A20" s="9" t="s">
        <v>80</v>
      </c>
      <c r="B20" s="2"/>
      <c r="C20" s="2">
        <v>104695.03</v>
      </c>
      <c r="D20" s="2">
        <v>104695.03</v>
      </c>
      <c r="E20"/>
      <c r="F20"/>
    </row>
    <row r="21" spans="1:6" x14ac:dyDescent="0.25">
      <c r="A21" s="9" t="s">
        <v>81</v>
      </c>
      <c r="B21" s="2"/>
      <c r="C21" s="2">
        <v>485000</v>
      </c>
      <c r="D21" s="2">
        <v>485000</v>
      </c>
      <c r="E21"/>
      <c r="F21"/>
    </row>
    <row r="22" spans="1:6" x14ac:dyDescent="0.25">
      <c r="A22" s="8" t="s">
        <v>65</v>
      </c>
      <c r="B22" s="2"/>
      <c r="C22" s="2">
        <v>842000</v>
      </c>
      <c r="D22" s="2">
        <v>842000</v>
      </c>
      <c r="E22"/>
      <c r="F22"/>
    </row>
    <row r="23" spans="1:6" x14ac:dyDescent="0.25">
      <c r="A23" s="9" t="s">
        <v>82</v>
      </c>
      <c r="B23" s="2"/>
      <c r="C23" s="2">
        <v>800000</v>
      </c>
      <c r="D23" s="2">
        <v>800000</v>
      </c>
      <c r="E23"/>
      <c r="F23"/>
    </row>
    <row r="24" spans="1:6" x14ac:dyDescent="0.25">
      <c r="A24" s="9" t="s">
        <v>83</v>
      </c>
      <c r="B24" s="2"/>
      <c r="C24" s="2">
        <v>42000</v>
      </c>
      <c r="D24" s="2">
        <v>42000</v>
      </c>
      <c r="E24"/>
      <c r="F24"/>
    </row>
    <row r="25" spans="1:6" x14ac:dyDescent="0.25">
      <c r="A25" s="3" t="s">
        <v>10</v>
      </c>
      <c r="B25" s="2">
        <v>17228032.77</v>
      </c>
      <c r="C25" s="2">
        <v>50000000</v>
      </c>
      <c r="D25" s="2">
        <v>67228032.769999996</v>
      </c>
      <c r="E25"/>
      <c r="F25"/>
    </row>
    <row r="26" spans="1:6" x14ac:dyDescent="0.25">
      <c r="A26" s="7" t="s">
        <v>59</v>
      </c>
      <c r="B26" s="2">
        <v>17228032.77</v>
      </c>
      <c r="C26" s="2">
        <v>50000000</v>
      </c>
      <c r="D26" s="2">
        <v>67228032.769999996</v>
      </c>
      <c r="E26"/>
      <c r="F26"/>
    </row>
    <row r="27" spans="1:6" x14ac:dyDescent="0.25">
      <c r="A27" s="8" t="s">
        <v>66</v>
      </c>
      <c r="B27" s="2"/>
      <c r="C27" s="2">
        <v>50000000</v>
      </c>
      <c r="D27" s="2">
        <v>50000000</v>
      </c>
      <c r="E27"/>
      <c r="F27"/>
    </row>
    <row r="28" spans="1:6" x14ac:dyDescent="0.25">
      <c r="A28" s="9" t="s">
        <v>84</v>
      </c>
      <c r="B28" s="2"/>
      <c r="C28" s="2">
        <v>50000000</v>
      </c>
      <c r="D28" s="2">
        <v>50000000</v>
      </c>
      <c r="E28"/>
      <c r="F28"/>
    </row>
    <row r="29" spans="1:6" x14ac:dyDescent="0.25">
      <c r="A29" s="8" t="s">
        <v>67</v>
      </c>
      <c r="B29" s="2">
        <v>17228032.77</v>
      </c>
      <c r="D29" s="2">
        <v>17228032.77</v>
      </c>
      <c r="E29"/>
      <c r="F29"/>
    </row>
    <row r="30" spans="1:6" x14ac:dyDescent="0.25">
      <c r="A30" s="9" t="s">
        <v>85</v>
      </c>
      <c r="B30" s="2">
        <v>650000</v>
      </c>
      <c r="D30" s="2">
        <v>650000</v>
      </c>
      <c r="E30"/>
      <c r="F30"/>
    </row>
    <row r="31" spans="1:6" x14ac:dyDescent="0.25">
      <c r="A31" s="9" t="s">
        <v>86</v>
      </c>
      <c r="B31" s="2">
        <v>1270164.25</v>
      </c>
      <c r="D31" s="2">
        <v>1270164.25</v>
      </c>
      <c r="E31"/>
      <c r="F31"/>
    </row>
    <row r="32" spans="1:6" x14ac:dyDescent="0.25">
      <c r="A32" s="9" t="s">
        <v>87</v>
      </c>
      <c r="B32" s="2">
        <v>3047574.71</v>
      </c>
      <c r="D32" s="2">
        <v>3047574.71</v>
      </c>
      <c r="E32"/>
      <c r="F32"/>
    </row>
    <row r="33" spans="1:6" x14ac:dyDescent="0.25">
      <c r="A33" s="9" t="s">
        <v>88</v>
      </c>
      <c r="B33" s="2">
        <v>827140.09</v>
      </c>
      <c r="D33" s="2">
        <v>827140.09</v>
      </c>
      <c r="E33"/>
      <c r="F33"/>
    </row>
    <row r="34" spans="1:6" x14ac:dyDescent="0.25">
      <c r="A34" s="9" t="s">
        <v>89</v>
      </c>
      <c r="B34" s="2">
        <v>1035788.66</v>
      </c>
      <c r="D34" s="2">
        <v>1035788.66</v>
      </c>
      <c r="E34"/>
      <c r="F34"/>
    </row>
    <row r="35" spans="1:6" x14ac:dyDescent="0.25">
      <c r="A35" s="9" t="s">
        <v>90</v>
      </c>
      <c r="B35" s="2">
        <v>10397365.060000001</v>
      </c>
      <c r="D35" s="2">
        <v>10397365.060000001</v>
      </c>
      <c r="E35"/>
      <c r="F35"/>
    </row>
    <row r="36" spans="1:6" x14ac:dyDescent="0.25">
      <c r="A36" s="3" t="s">
        <v>11</v>
      </c>
      <c r="B36" s="2">
        <v>90717774.549999997</v>
      </c>
      <c r="D36" s="2">
        <v>90717774.549999997</v>
      </c>
      <c r="E36"/>
      <c r="F36"/>
    </row>
    <row r="37" spans="1:6" x14ac:dyDescent="0.25">
      <c r="A37" s="7" t="s">
        <v>59</v>
      </c>
      <c r="B37" s="2">
        <v>90717774.549999997</v>
      </c>
      <c r="D37" s="2">
        <v>90717774.549999997</v>
      </c>
      <c r="E37"/>
      <c r="F37"/>
    </row>
    <row r="38" spans="1:6" x14ac:dyDescent="0.25">
      <c r="A38" s="8" t="s">
        <v>67</v>
      </c>
      <c r="B38" s="2">
        <v>90717774.549999997</v>
      </c>
      <c r="D38" s="2">
        <v>90717774.549999997</v>
      </c>
      <c r="E38"/>
      <c r="F38"/>
    </row>
    <row r="39" spans="1:6" x14ac:dyDescent="0.25">
      <c r="A39" s="9" t="s">
        <v>91</v>
      </c>
      <c r="B39" s="2">
        <v>90717774.549999997</v>
      </c>
      <c r="D39" s="2">
        <v>90717774.549999997</v>
      </c>
      <c r="E39"/>
      <c r="F39"/>
    </row>
    <row r="40" spans="1:6" x14ac:dyDescent="0.25">
      <c r="A40" s="3" t="s">
        <v>12</v>
      </c>
      <c r="B40" s="2">
        <v>914831.09</v>
      </c>
      <c r="D40" s="2">
        <v>914831.09</v>
      </c>
      <c r="E40"/>
      <c r="F40"/>
    </row>
    <row r="41" spans="1:6" x14ac:dyDescent="0.25">
      <c r="A41" s="7" t="s">
        <v>59</v>
      </c>
      <c r="B41" s="2">
        <v>914831.09</v>
      </c>
      <c r="D41" s="2">
        <v>914831.09</v>
      </c>
      <c r="E41"/>
      <c r="F41"/>
    </row>
    <row r="42" spans="1:6" x14ac:dyDescent="0.25">
      <c r="A42" s="8" t="s">
        <v>67</v>
      </c>
      <c r="B42" s="2">
        <v>914831.09</v>
      </c>
      <c r="D42" s="2">
        <v>914831.09</v>
      </c>
      <c r="E42"/>
      <c r="F42"/>
    </row>
    <row r="43" spans="1:6" x14ac:dyDescent="0.25">
      <c r="A43" s="9" t="s">
        <v>92</v>
      </c>
      <c r="B43" s="2">
        <v>914831.09</v>
      </c>
      <c r="D43" s="2">
        <v>914831.09</v>
      </c>
      <c r="E43"/>
      <c r="F43"/>
    </row>
    <row r="44" spans="1:6" x14ac:dyDescent="0.25">
      <c r="A44" s="3" t="s">
        <v>13</v>
      </c>
      <c r="B44" s="2">
        <v>1291120.48</v>
      </c>
      <c r="D44" s="2">
        <v>1291120.48</v>
      </c>
      <c r="E44"/>
      <c r="F44"/>
    </row>
    <row r="45" spans="1:6" x14ac:dyDescent="0.25">
      <c r="A45" s="7" t="s">
        <v>59</v>
      </c>
      <c r="B45" s="2">
        <v>1291120.48</v>
      </c>
      <c r="D45" s="2">
        <v>1291120.48</v>
      </c>
      <c r="E45"/>
      <c r="F45"/>
    </row>
    <row r="46" spans="1:6" x14ac:dyDescent="0.25">
      <c r="A46" s="8" t="s">
        <v>67</v>
      </c>
      <c r="B46" s="2">
        <v>1291120.48</v>
      </c>
      <c r="D46" s="2">
        <v>1291120.48</v>
      </c>
      <c r="E46"/>
      <c r="F46"/>
    </row>
    <row r="47" spans="1:6" x14ac:dyDescent="0.25">
      <c r="A47" s="9" t="s">
        <v>93</v>
      </c>
      <c r="B47" s="2">
        <v>1291120.48</v>
      </c>
      <c r="D47" s="2">
        <v>1291120.48</v>
      </c>
      <c r="E47"/>
      <c r="F47"/>
    </row>
    <row r="48" spans="1:6" x14ac:dyDescent="0.25">
      <c r="A48" s="3" t="s">
        <v>14</v>
      </c>
      <c r="B48" s="2">
        <v>22580100</v>
      </c>
      <c r="D48" s="2">
        <v>22580100</v>
      </c>
      <c r="E48"/>
      <c r="F48"/>
    </row>
    <row r="49" spans="1:6" x14ac:dyDescent="0.25">
      <c r="A49" s="7" t="s">
        <v>58</v>
      </c>
      <c r="B49" s="2">
        <v>22580100</v>
      </c>
      <c r="D49" s="2">
        <v>22580100</v>
      </c>
      <c r="E49"/>
      <c r="F49"/>
    </row>
    <row r="50" spans="1:6" x14ac:dyDescent="0.25">
      <c r="A50" s="8" t="s">
        <v>67</v>
      </c>
      <c r="B50" s="2">
        <v>22580100</v>
      </c>
      <c r="D50" s="2">
        <v>22580100</v>
      </c>
      <c r="E50"/>
      <c r="F50"/>
    </row>
    <row r="51" spans="1:6" x14ac:dyDescent="0.25">
      <c r="A51" s="9" t="s">
        <v>94</v>
      </c>
      <c r="B51" s="2">
        <v>22580100</v>
      </c>
      <c r="D51" s="2">
        <v>22580100</v>
      </c>
      <c r="E51"/>
      <c r="F51"/>
    </row>
    <row r="52" spans="1:6" x14ac:dyDescent="0.25">
      <c r="A52" s="3" t="s">
        <v>15</v>
      </c>
      <c r="B52" s="2">
        <v>15556642.390000001</v>
      </c>
      <c r="C52" s="2">
        <v>90692883.379999995</v>
      </c>
      <c r="D52" s="2">
        <v>106249525.77</v>
      </c>
      <c r="E52"/>
      <c r="F52"/>
    </row>
    <row r="53" spans="1:6" x14ac:dyDescent="0.25">
      <c r="A53" s="7" t="s">
        <v>59</v>
      </c>
      <c r="B53" s="2">
        <v>15556642.390000001</v>
      </c>
      <c r="C53" s="2">
        <v>30692883.379999999</v>
      </c>
      <c r="D53" s="2">
        <v>46249525.769999996</v>
      </c>
      <c r="E53"/>
      <c r="F53"/>
    </row>
    <row r="54" spans="1:6" x14ac:dyDescent="0.25">
      <c r="A54" s="8" t="s">
        <v>64</v>
      </c>
      <c r="B54" s="2"/>
      <c r="C54" s="2">
        <v>2437614.38</v>
      </c>
      <c r="D54" s="2">
        <v>2437614.38</v>
      </c>
      <c r="E54"/>
      <c r="F54"/>
    </row>
    <row r="55" spans="1:6" x14ac:dyDescent="0.25">
      <c r="A55" s="9" t="s">
        <v>95</v>
      </c>
      <c r="B55" s="2"/>
      <c r="C55" s="2">
        <v>2437614.38</v>
      </c>
      <c r="D55" s="2">
        <v>2437614.38</v>
      </c>
      <c r="E55"/>
      <c r="F55"/>
    </row>
    <row r="56" spans="1:6" x14ac:dyDescent="0.25">
      <c r="A56" s="8" t="s">
        <v>68</v>
      </c>
      <c r="B56" s="2">
        <v>2183797.39</v>
      </c>
      <c r="D56" s="2">
        <v>2183797.39</v>
      </c>
    </row>
    <row r="57" spans="1:6" x14ac:dyDescent="0.25">
      <c r="A57" s="9" t="s">
        <v>96</v>
      </c>
      <c r="B57" s="2">
        <v>2183797.39</v>
      </c>
      <c r="D57" s="2">
        <v>2183797.39</v>
      </c>
    </row>
    <row r="58" spans="1:6" x14ac:dyDescent="0.25">
      <c r="A58" s="8" t="s">
        <v>69</v>
      </c>
      <c r="B58" s="2">
        <v>13372845</v>
      </c>
      <c r="C58" s="2">
        <v>28255269</v>
      </c>
      <c r="D58" s="2">
        <v>41628114</v>
      </c>
    </row>
    <row r="59" spans="1:6" x14ac:dyDescent="0.25">
      <c r="A59" s="9" t="s">
        <v>97</v>
      </c>
      <c r="B59" s="2"/>
      <c r="C59" s="2">
        <v>355269</v>
      </c>
      <c r="D59" s="2">
        <v>355269</v>
      </c>
    </row>
    <row r="60" spans="1:6" x14ac:dyDescent="0.25">
      <c r="A60" s="9" t="s">
        <v>98</v>
      </c>
      <c r="B60" s="2"/>
      <c r="C60" s="2">
        <v>600000</v>
      </c>
      <c r="D60" s="2">
        <v>600000</v>
      </c>
    </row>
    <row r="61" spans="1:6" x14ac:dyDescent="0.25">
      <c r="A61" s="9" t="s">
        <v>99</v>
      </c>
      <c r="B61" s="2"/>
      <c r="C61" s="2">
        <v>12300000</v>
      </c>
      <c r="D61" s="2">
        <v>12300000</v>
      </c>
    </row>
    <row r="62" spans="1:6" x14ac:dyDescent="0.25">
      <c r="A62" s="9" t="s">
        <v>100</v>
      </c>
      <c r="B62" s="2"/>
      <c r="C62" s="2">
        <v>15000000</v>
      </c>
      <c r="D62" s="2">
        <v>15000000</v>
      </c>
    </row>
    <row r="63" spans="1:6" x14ac:dyDescent="0.25">
      <c r="A63" s="9" t="s">
        <v>101</v>
      </c>
      <c r="B63" s="2">
        <v>13372845</v>
      </c>
      <c r="D63" s="2">
        <v>13372845</v>
      </c>
    </row>
    <row r="64" spans="1:6" x14ac:dyDescent="0.25">
      <c r="A64" s="7" t="s">
        <v>60</v>
      </c>
      <c r="B64" s="2"/>
      <c r="C64" s="2">
        <v>60000000</v>
      </c>
      <c r="D64" s="2">
        <v>60000000</v>
      </c>
    </row>
    <row r="65" spans="1:4" x14ac:dyDescent="0.25">
      <c r="A65" s="8" t="s">
        <v>63</v>
      </c>
      <c r="B65" s="2"/>
      <c r="C65" s="2">
        <v>60000000</v>
      </c>
      <c r="D65" s="2">
        <v>60000000</v>
      </c>
    </row>
    <row r="66" spans="1:4" x14ac:dyDescent="0.25">
      <c r="A66" s="9" t="s">
        <v>102</v>
      </c>
      <c r="B66" s="2"/>
      <c r="C66" s="2">
        <v>60000000</v>
      </c>
      <c r="D66" s="2">
        <v>60000000</v>
      </c>
    </row>
    <row r="67" spans="1:4" x14ac:dyDescent="0.25">
      <c r="A67" s="3" t="s">
        <v>16</v>
      </c>
      <c r="B67" s="2"/>
      <c r="C67" s="2">
        <v>414572210.81</v>
      </c>
      <c r="D67" s="2">
        <v>414572210.81</v>
      </c>
    </row>
    <row r="68" spans="1:4" x14ac:dyDescent="0.25">
      <c r="A68" s="7" t="s">
        <v>58</v>
      </c>
      <c r="B68" s="2"/>
      <c r="C68" s="2">
        <v>414572210.81</v>
      </c>
      <c r="D68" s="2">
        <v>414572210.81</v>
      </c>
    </row>
    <row r="69" spans="1:4" x14ac:dyDescent="0.25">
      <c r="A69" s="8" t="s">
        <v>67</v>
      </c>
      <c r="B69" s="2"/>
      <c r="C69" s="2">
        <v>414572210.81</v>
      </c>
      <c r="D69" s="2">
        <v>414572210.81</v>
      </c>
    </row>
    <row r="70" spans="1:4" x14ac:dyDescent="0.25">
      <c r="A70" s="9" t="s">
        <v>103</v>
      </c>
      <c r="B70" s="2"/>
      <c r="C70" s="2">
        <v>414572210.81</v>
      </c>
      <c r="D70" s="2">
        <v>414572210.81</v>
      </c>
    </row>
    <row r="71" spans="1:4" x14ac:dyDescent="0.25">
      <c r="A71" s="3" t="s">
        <v>17</v>
      </c>
      <c r="B71" s="2"/>
      <c r="C71" s="2">
        <v>212000</v>
      </c>
      <c r="D71" s="2">
        <v>212000</v>
      </c>
    </row>
    <row r="72" spans="1:4" x14ac:dyDescent="0.25">
      <c r="A72" s="7" t="s">
        <v>59</v>
      </c>
      <c r="B72" s="2"/>
      <c r="C72" s="2">
        <v>212000</v>
      </c>
      <c r="D72" s="2">
        <v>212000</v>
      </c>
    </row>
    <row r="73" spans="1:4" x14ac:dyDescent="0.25">
      <c r="A73" s="8" t="s">
        <v>70</v>
      </c>
      <c r="B73" s="2"/>
      <c r="C73" s="2">
        <v>212000</v>
      </c>
      <c r="D73" s="2">
        <v>212000</v>
      </c>
    </row>
    <row r="74" spans="1:4" x14ac:dyDescent="0.25">
      <c r="A74" s="9" t="s">
        <v>104</v>
      </c>
      <c r="B74" s="2"/>
      <c r="C74" s="2">
        <v>212000</v>
      </c>
      <c r="D74" s="2">
        <v>212000</v>
      </c>
    </row>
    <row r="75" spans="1:4" x14ac:dyDescent="0.25">
      <c r="A75" s="3" t="s">
        <v>18</v>
      </c>
      <c r="B75" s="2">
        <v>100000</v>
      </c>
      <c r="D75" s="2">
        <v>100000</v>
      </c>
    </row>
    <row r="76" spans="1:4" x14ac:dyDescent="0.25">
      <c r="A76" s="7" t="s">
        <v>60</v>
      </c>
      <c r="B76" s="2">
        <v>100000</v>
      </c>
      <c r="D76" s="2">
        <v>100000</v>
      </c>
    </row>
    <row r="77" spans="1:4" x14ac:dyDescent="0.25">
      <c r="A77" s="8" t="s">
        <v>70</v>
      </c>
      <c r="B77" s="2">
        <v>100000</v>
      </c>
      <c r="D77" s="2">
        <v>100000</v>
      </c>
    </row>
    <row r="78" spans="1:4" x14ac:dyDescent="0.25">
      <c r="A78" s="9" t="s">
        <v>105</v>
      </c>
      <c r="B78" s="2">
        <v>100000</v>
      </c>
      <c r="D78" s="2">
        <v>100000</v>
      </c>
    </row>
    <row r="79" spans="1:4" x14ac:dyDescent="0.25">
      <c r="A79" s="3" t="s">
        <v>19</v>
      </c>
      <c r="B79" s="2"/>
      <c r="C79" s="2">
        <v>180000000</v>
      </c>
      <c r="D79" s="2">
        <v>180000000</v>
      </c>
    </row>
    <row r="80" spans="1:4" x14ac:dyDescent="0.25">
      <c r="A80" s="7" t="s">
        <v>58</v>
      </c>
      <c r="B80" s="2"/>
      <c r="C80" s="2">
        <v>180000000</v>
      </c>
      <c r="D80" s="2">
        <v>180000000</v>
      </c>
    </row>
    <row r="81" spans="1:4" x14ac:dyDescent="0.25">
      <c r="A81" s="8" t="s">
        <v>62</v>
      </c>
      <c r="B81" s="2"/>
      <c r="C81" s="2">
        <v>180000000</v>
      </c>
      <c r="D81" s="2">
        <v>180000000</v>
      </c>
    </row>
    <row r="82" spans="1:4" x14ac:dyDescent="0.25">
      <c r="A82" s="9" t="s">
        <v>106</v>
      </c>
      <c r="B82" s="2"/>
      <c r="C82" s="2">
        <v>180000000</v>
      </c>
      <c r="D82" s="2">
        <v>180000000</v>
      </c>
    </row>
    <row r="83" spans="1:4" x14ac:dyDescent="0.25">
      <c r="A83" s="3" t="s">
        <v>20</v>
      </c>
      <c r="B83" s="2">
        <v>29621806.73</v>
      </c>
      <c r="D83" s="2">
        <v>29621806.73</v>
      </c>
    </row>
    <row r="84" spans="1:4" x14ac:dyDescent="0.25">
      <c r="A84" s="7" t="s">
        <v>58</v>
      </c>
      <c r="B84" s="2">
        <v>29621806.73</v>
      </c>
      <c r="D84" s="2">
        <v>29621806.73</v>
      </c>
    </row>
    <row r="85" spans="1:4" x14ac:dyDescent="0.25">
      <c r="A85" s="8" t="s">
        <v>67</v>
      </c>
      <c r="B85" s="2">
        <v>29621806.73</v>
      </c>
      <c r="D85" s="2">
        <v>29621806.73</v>
      </c>
    </row>
    <row r="86" spans="1:4" x14ac:dyDescent="0.25">
      <c r="A86" s="9" t="s">
        <v>107</v>
      </c>
      <c r="B86" s="2">
        <v>29621806.73</v>
      </c>
      <c r="D86" s="2">
        <v>29621806.73</v>
      </c>
    </row>
    <row r="87" spans="1:4" x14ac:dyDescent="0.25">
      <c r="A87" s="3" t="s">
        <v>21</v>
      </c>
      <c r="B87" s="2"/>
      <c r="C87" s="2">
        <v>509320</v>
      </c>
      <c r="D87" s="2">
        <v>509320</v>
      </c>
    </row>
    <row r="88" spans="1:4" x14ac:dyDescent="0.25">
      <c r="A88" s="7" t="s">
        <v>58</v>
      </c>
      <c r="B88" s="2"/>
      <c r="C88" s="2">
        <v>509320</v>
      </c>
      <c r="D88" s="2">
        <v>509320</v>
      </c>
    </row>
    <row r="89" spans="1:4" x14ac:dyDescent="0.25">
      <c r="A89" s="8" t="s">
        <v>66</v>
      </c>
      <c r="B89" s="2"/>
      <c r="C89" s="2">
        <v>509320</v>
      </c>
      <c r="D89" s="2">
        <v>509320</v>
      </c>
    </row>
    <row r="90" spans="1:4" x14ac:dyDescent="0.25">
      <c r="A90" s="9" t="s">
        <v>108</v>
      </c>
      <c r="B90" s="2"/>
      <c r="C90" s="2">
        <v>509320</v>
      </c>
      <c r="D90" s="2">
        <v>509320</v>
      </c>
    </row>
    <row r="91" spans="1:4" x14ac:dyDescent="0.25">
      <c r="A91" s="3" t="s">
        <v>22</v>
      </c>
      <c r="B91" s="2">
        <v>200000</v>
      </c>
      <c r="D91" s="2">
        <v>200000</v>
      </c>
    </row>
    <row r="92" spans="1:4" x14ac:dyDescent="0.25">
      <c r="A92" s="7" t="s">
        <v>58</v>
      </c>
      <c r="B92" s="2">
        <v>200000</v>
      </c>
      <c r="D92" s="2">
        <v>200000</v>
      </c>
    </row>
    <row r="93" spans="1:4" x14ac:dyDescent="0.25">
      <c r="A93" s="8" t="s">
        <v>68</v>
      </c>
      <c r="B93" s="2">
        <v>200000</v>
      </c>
      <c r="D93" s="2">
        <v>200000</v>
      </c>
    </row>
    <row r="94" spans="1:4" x14ac:dyDescent="0.25">
      <c r="A94" s="9" t="s">
        <v>109</v>
      </c>
      <c r="B94" s="2">
        <v>100000</v>
      </c>
      <c r="D94" s="2">
        <v>100000</v>
      </c>
    </row>
    <row r="95" spans="1:4" x14ac:dyDescent="0.25">
      <c r="A95" s="9" t="s">
        <v>110</v>
      </c>
      <c r="B95" s="2">
        <v>100000</v>
      </c>
      <c r="D95" s="2">
        <v>100000</v>
      </c>
    </row>
    <row r="96" spans="1:4" x14ac:dyDescent="0.25">
      <c r="A96" s="3" t="s">
        <v>23</v>
      </c>
      <c r="B96" s="2">
        <v>764963612.57000005</v>
      </c>
      <c r="C96" s="2">
        <v>101674503.5</v>
      </c>
      <c r="D96" s="2">
        <v>866638116.07000005</v>
      </c>
    </row>
    <row r="97" spans="1:4" x14ac:dyDescent="0.25">
      <c r="A97" s="7" t="s">
        <v>58</v>
      </c>
      <c r="B97" s="2">
        <v>753471068.02999997</v>
      </c>
      <c r="C97" s="2">
        <v>81674503.5</v>
      </c>
      <c r="D97" s="2">
        <v>835145571.52999997</v>
      </c>
    </row>
    <row r="98" spans="1:4" x14ac:dyDescent="0.25">
      <c r="A98" s="8" t="s">
        <v>70</v>
      </c>
      <c r="B98" s="2"/>
      <c r="C98" s="2">
        <v>31374503.5</v>
      </c>
      <c r="D98" s="2">
        <v>31374503.5</v>
      </c>
    </row>
    <row r="99" spans="1:4" x14ac:dyDescent="0.25">
      <c r="A99" s="9" t="s">
        <v>111</v>
      </c>
      <c r="B99" s="2"/>
      <c r="C99" s="2">
        <v>31374503.5</v>
      </c>
      <c r="D99" s="2">
        <v>31374503.5</v>
      </c>
    </row>
    <row r="100" spans="1:4" x14ac:dyDescent="0.25">
      <c r="A100" s="8" t="s">
        <v>71</v>
      </c>
      <c r="B100" s="2"/>
      <c r="C100" s="2">
        <v>50000000</v>
      </c>
      <c r="D100" s="2">
        <v>50000000</v>
      </c>
    </row>
    <row r="101" spans="1:4" x14ac:dyDescent="0.25">
      <c r="A101" s="9" t="s">
        <v>112</v>
      </c>
      <c r="B101" s="2"/>
      <c r="C101" s="2">
        <v>50000000</v>
      </c>
      <c r="D101" s="2">
        <v>50000000</v>
      </c>
    </row>
    <row r="102" spans="1:4" x14ac:dyDescent="0.25">
      <c r="A102" s="8" t="s">
        <v>66</v>
      </c>
      <c r="B102" s="2">
        <v>752971068.02999997</v>
      </c>
      <c r="C102" s="2">
        <v>300000</v>
      </c>
      <c r="D102" s="2">
        <v>753271068.02999997</v>
      </c>
    </row>
    <row r="103" spans="1:4" x14ac:dyDescent="0.25">
      <c r="A103" s="9" t="s">
        <v>113</v>
      </c>
      <c r="B103" s="2">
        <v>752971068.02999997</v>
      </c>
      <c r="D103" s="2">
        <v>752971068.02999997</v>
      </c>
    </row>
    <row r="104" spans="1:4" x14ac:dyDescent="0.25">
      <c r="A104" s="9" t="s">
        <v>114</v>
      </c>
      <c r="B104" s="2"/>
      <c r="C104" s="2">
        <v>300000</v>
      </c>
      <c r="D104" s="2">
        <v>300000</v>
      </c>
    </row>
    <row r="105" spans="1:4" x14ac:dyDescent="0.25">
      <c r="A105" s="8" t="s">
        <v>67</v>
      </c>
      <c r="B105" s="2">
        <v>500000</v>
      </c>
      <c r="D105" s="2">
        <v>500000</v>
      </c>
    </row>
    <row r="106" spans="1:4" x14ac:dyDescent="0.25">
      <c r="A106" s="9" t="s">
        <v>115</v>
      </c>
      <c r="B106" s="2">
        <v>500000</v>
      </c>
      <c r="D106" s="2">
        <v>500000</v>
      </c>
    </row>
    <row r="107" spans="1:4" x14ac:dyDescent="0.25">
      <c r="A107" s="7" t="s">
        <v>59</v>
      </c>
      <c r="B107" s="2">
        <v>11492544.539999999</v>
      </c>
      <c r="D107" s="2">
        <v>11492544.539999999</v>
      </c>
    </row>
    <row r="108" spans="1:4" x14ac:dyDescent="0.25">
      <c r="A108" s="8" t="s">
        <v>67</v>
      </c>
      <c r="B108" s="2">
        <v>11492544.539999999</v>
      </c>
      <c r="D108" s="2">
        <v>11492544.539999999</v>
      </c>
    </row>
    <row r="109" spans="1:4" x14ac:dyDescent="0.25">
      <c r="A109" s="9" t="s">
        <v>116</v>
      </c>
      <c r="B109" s="2">
        <v>2047920.72</v>
      </c>
      <c r="D109" s="2">
        <v>2047920.72</v>
      </c>
    </row>
    <row r="110" spans="1:4" x14ac:dyDescent="0.25">
      <c r="A110" s="9" t="s">
        <v>117</v>
      </c>
      <c r="B110" s="2">
        <v>2047919.72</v>
      </c>
      <c r="D110" s="2">
        <v>2047919.72</v>
      </c>
    </row>
    <row r="111" spans="1:4" x14ac:dyDescent="0.25">
      <c r="A111" s="9" t="s">
        <v>118</v>
      </c>
      <c r="B111" s="2">
        <v>7396704.0999999996</v>
      </c>
      <c r="D111" s="2">
        <v>7396704.0999999996</v>
      </c>
    </row>
    <row r="112" spans="1:4" x14ac:dyDescent="0.25">
      <c r="A112" s="7" t="s">
        <v>60</v>
      </c>
      <c r="B112" s="2"/>
      <c r="C112" s="2">
        <v>20000000</v>
      </c>
      <c r="D112" s="2">
        <v>20000000</v>
      </c>
    </row>
    <row r="113" spans="1:4" x14ac:dyDescent="0.25">
      <c r="A113" s="8" t="s">
        <v>72</v>
      </c>
      <c r="B113" s="2"/>
      <c r="C113" s="2">
        <v>20000000</v>
      </c>
      <c r="D113" s="2">
        <v>20000000</v>
      </c>
    </row>
    <row r="114" spans="1:4" x14ac:dyDescent="0.25">
      <c r="A114" s="9" t="s">
        <v>119</v>
      </c>
      <c r="B114" s="2"/>
      <c r="C114" s="2">
        <v>20000000</v>
      </c>
      <c r="D114" s="2">
        <v>20000000</v>
      </c>
    </row>
    <row r="115" spans="1:4" x14ac:dyDescent="0.25">
      <c r="A115" s="3" t="s">
        <v>24</v>
      </c>
      <c r="B115" s="2">
        <v>21680000</v>
      </c>
      <c r="C115" s="2">
        <v>88800000</v>
      </c>
      <c r="D115" s="2">
        <v>110480000</v>
      </c>
    </row>
    <row r="116" spans="1:4" x14ac:dyDescent="0.25">
      <c r="A116" s="7" t="s">
        <v>58</v>
      </c>
      <c r="B116" s="2">
        <v>19500000</v>
      </c>
      <c r="C116" s="2">
        <v>88800000</v>
      </c>
      <c r="D116" s="2">
        <v>108300000</v>
      </c>
    </row>
    <row r="117" spans="1:4" x14ac:dyDescent="0.25">
      <c r="A117" s="8" t="s">
        <v>68</v>
      </c>
      <c r="B117" s="2">
        <v>8500000</v>
      </c>
      <c r="D117" s="2">
        <v>8500000</v>
      </c>
    </row>
    <row r="118" spans="1:4" x14ac:dyDescent="0.25">
      <c r="A118" s="9" t="s">
        <v>120</v>
      </c>
      <c r="B118" s="2">
        <v>1000000</v>
      </c>
      <c r="D118" s="2">
        <v>1000000</v>
      </c>
    </row>
    <row r="119" spans="1:4" x14ac:dyDescent="0.25">
      <c r="A119" s="9" t="s">
        <v>121</v>
      </c>
      <c r="B119" s="2">
        <v>1000000</v>
      </c>
      <c r="D119" s="2">
        <v>1000000</v>
      </c>
    </row>
    <row r="120" spans="1:4" x14ac:dyDescent="0.25">
      <c r="A120" s="9" t="s">
        <v>122</v>
      </c>
      <c r="B120" s="2">
        <v>2000000</v>
      </c>
      <c r="D120" s="2">
        <v>2000000</v>
      </c>
    </row>
    <row r="121" spans="1:4" x14ac:dyDescent="0.25">
      <c r="A121" s="9" t="s">
        <v>123</v>
      </c>
      <c r="B121" s="2">
        <v>500000</v>
      </c>
      <c r="D121" s="2">
        <v>500000</v>
      </c>
    </row>
    <row r="122" spans="1:4" x14ac:dyDescent="0.25">
      <c r="A122" s="9" t="s">
        <v>124</v>
      </c>
      <c r="B122" s="2">
        <v>1500000</v>
      </c>
      <c r="D122" s="2">
        <v>1500000</v>
      </c>
    </row>
    <row r="123" spans="1:4" x14ac:dyDescent="0.25">
      <c r="A123" s="9" t="s">
        <v>125</v>
      </c>
      <c r="B123" s="2">
        <v>1500000</v>
      </c>
      <c r="D123" s="2">
        <v>1500000</v>
      </c>
    </row>
    <row r="124" spans="1:4" x14ac:dyDescent="0.25">
      <c r="A124" s="9" t="s">
        <v>126</v>
      </c>
      <c r="B124" s="2">
        <v>1000000</v>
      </c>
      <c r="D124" s="2">
        <v>1000000</v>
      </c>
    </row>
    <row r="125" spans="1:4" x14ac:dyDescent="0.25">
      <c r="A125" s="8" t="s">
        <v>72</v>
      </c>
      <c r="B125" s="2"/>
      <c r="C125" s="2">
        <v>82800000</v>
      </c>
      <c r="D125" s="2">
        <v>82800000</v>
      </c>
    </row>
    <row r="126" spans="1:4" x14ac:dyDescent="0.25">
      <c r="A126" s="9" t="s">
        <v>127</v>
      </c>
      <c r="B126" s="2"/>
      <c r="C126" s="2">
        <v>82800000</v>
      </c>
      <c r="D126" s="2">
        <v>82800000</v>
      </c>
    </row>
    <row r="127" spans="1:4" x14ac:dyDescent="0.25">
      <c r="A127" s="8" t="s">
        <v>70</v>
      </c>
      <c r="B127" s="2">
        <v>1000000</v>
      </c>
      <c r="C127" s="2">
        <v>1000000</v>
      </c>
      <c r="D127" s="2">
        <v>2000000</v>
      </c>
    </row>
    <row r="128" spans="1:4" x14ac:dyDescent="0.25">
      <c r="A128" s="9" t="s">
        <v>128</v>
      </c>
      <c r="B128" s="2"/>
      <c r="C128" s="2">
        <v>1000000</v>
      </c>
      <c r="D128" s="2">
        <v>1000000</v>
      </c>
    </row>
    <row r="129" spans="1:4" x14ac:dyDescent="0.25">
      <c r="A129" s="9" t="s">
        <v>129</v>
      </c>
      <c r="B129" s="2">
        <v>1000000</v>
      </c>
      <c r="D129" s="2">
        <v>1000000</v>
      </c>
    </row>
    <row r="130" spans="1:4" x14ac:dyDescent="0.25">
      <c r="A130" s="8" t="s">
        <v>63</v>
      </c>
      <c r="B130" s="2">
        <v>10000000</v>
      </c>
      <c r="C130" s="2">
        <v>5000000</v>
      </c>
      <c r="D130" s="2">
        <v>15000000</v>
      </c>
    </row>
    <row r="131" spans="1:4" x14ac:dyDescent="0.25">
      <c r="A131" s="9" t="s">
        <v>130</v>
      </c>
      <c r="B131" s="2">
        <v>10000000</v>
      </c>
      <c r="D131" s="2">
        <v>10000000</v>
      </c>
    </row>
    <row r="132" spans="1:4" x14ac:dyDescent="0.25">
      <c r="A132" s="9" t="s">
        <v>131</v>
      </c>
      <c r="B132" s="2"/>
      <c r="C132" s="2">
        <v>5000000</v>
      </c>
      <c r="D132" s="2">
        <v>5000000</v>
      </c>
    </row>
    <row r="133" spans="1:4" x14ac:dyDescent="0.25">
      <c r="A133" s="7" t="s">
        <v>59</v>
      </c>
      <c r="B133" s="2">
        <v>2180000</v>
      </c>
      <c r="D133" s="2">
        <v>2180000</v>
      </c>
    </row>
    <row r="134" spans="1:4" x14ac:dyDescent="0.25">
      <c r="A134" s="8" t="s">
        <v>69</v>
      </c>
      <c r="B134" s="2">
        <v>2180000</v>
      </c>
      <c r="D134" s="2">
        <v>2180000</v>
      </c>
    </row>
    <row r="135" spans="1:4" x14ac:dyDescent="0.25">
      <c r="A135" s="9" t="s">
        <v>132</v>
      </c>
      <c r="B135" s="2">
        <v>2180000</v>
      </c>
      <c r="D135" s="2">
        <v>2180000</v>
      </c>
    </row>
    <row r="136" spans="1:4" x14ac:dyDescent="0.25">
      <c r="A136" s="3" t="s">
        <v>25</v>
      </c>
      <c r="B136" s="2">
        <v>2860708.58</v>
      </c>
      <c r="C136" s="2">
        <v>100000</v>
      </c>
      <c r="D136" s="2">
        <v>2960708.58</v>
      </c>
    </row>
    <row r="137" spans="1:4" x14ac:dyDescent="0.25">
      <c r="A137" s="7" t="s">
        <v>58</v>
      </c>
      <c r="B137" s="2">
        <v>2860708.58</v>
      </c>
      <c r="C137" s="2">
        <v>100000</v>
      </c>
      <c r="D137" s="2">
        <v>2960708.58</v>
      </c>
    </row>
    <row r="138" spans="1:4" x14ac:dyDescent="0.25">
      <c r="A138" s="8" t="s">
        <v>63</v>
      </c>
      <c r="B138" s="2"/>
      <c r="C138" s="2">
        <v>100000</v>
      </c>
      <c r="D138" s="2">
        <v>100000</v>
      </c>
    </row>
    <row r="139" spans="1:4" x14ac:dyDescent="0.25">
      <c r="A139" s="9" t="s">
        <v>133</v>
      </c>
      <c r="B139" s="2"/>
      <c r="C139" s="2">
        <v>100000</v>
      </c>
      <c r="D139" s="2">
        <v>100000</v>
      </c>
    </row>
    <row r="140" spans="1:4" x14ac:dyDescent="0.25">
      <c r="A140" s="8" t="s">
        <v>67</v>
      </c>
      <c r="B140" s="2">
        <v>2860708.58</v>
      </c>
      <c r="D140" s="2">
        <v>2860708.58</v>
      </c>
    </row>
    <row r="141" spans="1:4" x14ac:dyDescent="0.25">
      <c r="A141" s="9" t="s">
        <v>134</v>
      </c>
      <c r="B141" s="2">
        <v>2860708.58</v>
      </c>
      <c r="D141" s="2">
        <v>2860708.58</v>
      </c>
    </row>
    <row r="142" spans="1:4" x14ac:dyDescent="0.25">
      <c r="A142" s="3" t="s">
        <v>26</v>
      </c>
      <c r="B142" s="2">
        <v>2667643.8899999997</v>
      </c>
      <c r="C142" s="2">
        <v>40526101.899999999</v>
      </c>
      <c r="D142" s="2">
        <v>43193745.789999999</v>
      </c>
    </row>
    <row r="143" spans="1:4" x14ac:dyDescent="0.25">
      <c r="A143" s="7" t="s">
        <v>59</v>
      </c>
      <c r="B143" s="2">
        <v>2667643.8899999997</v>
      </c>
      <c r="C143" s="2">
        <v>38613214.57</v>
      </c>
      <c r="D143" s="2">
        <v>41280858.460000001</v>
      </c>
    </row>
    <row r="144" spans="1:4" x14ac:dyDescent="0.25">
      <c r="A144" s="8" t="s">
        <v>64</v>
      </c>
      <c r="B144" s="2"/>
      <c r="C144" s="2">
        <v>2226870.19</v>
      </c>
      <c r="D144" s="2">
        <v>2226870.19</v>
      </c>
    </row>
    <row r="145" spans="1:4" x14ac:dyDescent="0.25">
      <c r="A145" s="9" t="s">
        <v>135</v>
      </c>
      <c r="B145" s="2"/>
      <c r="C145" s="2">
        <v>556343.56000000006</v>
      </c>
      <c r="D145" s="2">
        <v>556343.56000000006</v>
      </c>
    </row>
    <row r="146" spans="1:4" x14ac:dyDescent="0.25">
      <c r="A146" s="9" t="s">
        <v>136</v>
      </c>
      <c r="B146" s="2"/>
      <c r="C146" s="2">
        <v>297787.78000000003</v>
      </c>
      <c r="D146" s="2">
        <v>297787.78000000003</v>
      </c>
    </row>
    <row r="147" spans="1:4" x14ac:dyDescent="0.25">
      <c r="A147" s="9" t="s">
        <v>137</v>
      </c>
      <c r="B147" s="2"/>
      <c r="C147" s="2">
        <v>582658.07999999996</v>
      </c>
      <c r="D147" s="2">
        <v>582658.07999999996</v>
      </c>
    </row>
    <row r="148" spans="1:4" x14ac:dyDescent="0.25">
      <c r="A148" s="9" t="s">
        <v>138</v>
      </c>
      <c r="B148" s="2"/>
      <c r="C148" s="2">
        <v>342870.61</v>
      </c>
      <c r="D148" s="2">
        <v>342870.61</v>
      </c>
    </row>
    <row r="149" spans="1:4" x14ac:dyDescent="0.25">
      <c r="A149" s="9" t="s">
        <v>139</v>
      </c>
      <c r="B149" s="2"/>
      <c r="C149" s="2">
        <v>100602.62</v>
      </c>
      <c r="D149" s="2">
        <v>100602.62</v>
      </c>
    </row>
    <row r="150" spans="1:4" x14ac:dyDescent="0.25">
      <c r="A150" s="9" t="s">
        <v>140</v>
      </c>
      <c r="B150" s="2"/>
      <c r="C150" s="2">
        <v>346607.54</v>
      </c>
      <c r="D150" s="2">
        <v>346607.54</v>
      </c>
    </row>
    <row r="151" spans="1:4" x14ac:dyDescent="0.25">
      <c r="A151" s="8" t="s">
        <v>68</v>
      </c>
      <c r="B151" s="2">
        <v>2667643.8899999997</v>
      </c>
      <c r="D151" s="2">
        <v>2667643.8899999997</v>
      </c>
    </row>
    <row r="152" spans="1:4" x14ac:dyDescent="0.25">
      <c r="A152" s="9" t="s">
        <v>141</v>
      </c>
      <c r="B152" s="2">
        <v>227682.36</v>
      </c>
      <c r="D152" s="2">
        <v>227682.36</v>
      </c>
    </row>
    <row r="153" spans="1:4" x14ac:dyDescent="0.25">
      <c r="A153" s="9" t="s">
        <v>142</v>
      </c>
      <c r="B153" s="2">
        <v>199640.11</v>
      </c>
      <c r="D153" s="2">
        <v>199640.11</v>
      </c>
    </row>
    <row r="154" spans="1:4" x14ac:dyDescent="0.25">
      <c r="A154" s="9" t="s">
        <v>143</v>
      </c>
      <c r="B154" s="2">
        <v>2240321.42</v>
      </c>
      <c r="D154" s="2">
        <v>2240321.42</v>
      </c>
    </row>
    <row r="155" spans="1:4" x14ac:dyDescent="0.25">
      <c r="A155" s="8" t="s">
        <v>73</v>
      </c>
      <c r="B155" s="2"/>
      <c r="C155" s="2">
        <v>710211.44</v>
      </c>
      <c r="D155" s="2">
        <v>710211.44</v>
      </c>
    </row>
    <row r="156" spans="1:4" x14ac:dyDescent="0.25">
      <c r="A156" s="9" t="s">
        <v>144</v>
      </c>
      <c r="B156" s="2"/>
      <c r="C156" s="2">
        <v>710211.44</v>
      </c>
      <c r="D156" s="2">
        <v>710211.44</v>
      </c>
    </row>
    <row r="157" spans="1:4" x14ac:dyDescent="0.25">
      <c r="A157" s="8" t="s">
        <v>65</v>
      </c>
      <c r="B157" s="2"/>
      <c r="C157" s="2">
        <v>4885519.6899999995</v>
      </c>
      <c r="D157" s="2">
        <v>4885519.6899999995</v>
      </c>
    </row>
    <row r="158" spans="1:4" x14ac:dyDescent="0.25">
      <c r="A158" s="9" t="s">
        <v>145</v>
      </c>
      <c r="B158" s="2"/>
      <c r="C158" s="2">
        <v>187380</v>
      </c>
      <c r="D158" s="2">
        <v>187380</v>
      </c>
    </row>
    <row r="159" spans="1:4" x14ac:dyDescent="0.25">
      <c r="A159" s="9" t="s">
        <v>146</v>
      </c>
      <c r="B159" s="2"/>
      <c r="C159" s="2">
        <v>3698139.69</v>
      </c>
      <c r="D159" s="2">
        <v>3698139.69</v>
      </c>
    </row>
    <row r="160" spans="1:4" x14ac:dyDescent="0.25">
      <c r="A160" s="9" t="s">
        <v>147</v>
      </c>
      <c r="B160" s="2"/>
      <c r="C160" s="2">
        <v>1000000</v>
      </c>
      <c r="D160" s="2">
        <v>1000000</v>
      </c>
    </row>
    <row r="161" spans="1:4" x14ac:dyDescent="0.25">
      <c r="A161" s="8" t="s">
        <v>61</v>
      </c>
      <c r="B161" s="2"/>
      <c r="C161" s="2">
        <v>3602419</v>
      </c>
      <c r="D161" s="2">
        <v>3602419</v>
      </c>
    </row>
    <row r="162" spans="1:4" x14ac:dyDescent="0.25">
      <c r="A162" s="9" t="s">
        <v>148</v>
      </c>
      <c r="B162" s="2"/>
      <c r="C162" s="2">
        <v>3602419</v>
      </c>
      <c r="D162" s="2">
        <v>3602419</v>
      </c>
    </row>
    <row r="163" spans="1:4" x14ac:dyDescent="0.25">
      <c r="A163" s="8" t="s">
        <v>71</v>
      </c>
      <c r="B163" s="2"/>
      <c r="C163" s="2">
        <v>2188194.25</v>
      </c>
      <c r="D163" s="2">
        <v>2188194.25</v>
      </c>
    </row>
    <row r="164" spans="1:4" x14ac:dyDescent="0.25">
      <c r="A164" s="9" t="s">
        <v>149</v>
      </c>
      <c r="B164" s="2"/>
      <c r="C164" s="2">
        <v>2188194.25</v>
      </c>
      <c r="D164" s="2">
        <v>2188194.25</v>
      </c>
    </row>
    <row r="165" spans="1:4" x14ac:dyDescent="0.25">
      <c r="A165" s="8" t="s">
        <v>66</v>
      </c>
      <c r="B165" s="2"/>
      <c r="C165" s="2">
        <v>25000000</v>
      </c>
      <c r="D165" s="2">
        <v>25000000</v>
      </c>
    </row>
    <row r="166" spans="1:4" x14ac:dyDescent="0.25">
      <c r="A166" s="9" t="s">
        <v>150</v>
      </c>
      <c r="B166" s="2"/>
      <c r="C166" s="2">
        <v>25000000</v>
      </c>
      <c r="D166" s="2">
        <v>25000000</v>
      </c>
    </row>
    <row r="167" spans="1:4" x14ac:dyDescent="0.25">
      <c r="A167" s="7" t="s">
        <v>60</v>
      </c>
      <c r="B167" s="2"/>
      <c r="C167" s="2">
        <v>1912887.33</v>
      </c>
      <c r="D167" s="2">
        <v>1912887.33</v>
      </c>
    </row>
    <row r="168" spans="1:4" x14ac:dyDescent="0.25">
      <c r="A168" s="8" t="s">
        <v>70</v>
      </c>
      <c r="B168" s="2"/>
      <c r="C168" s="2">
        <v>1912887.33</v>
      </c>
      <c r="D168" s="2">
        <v>1912887.33</v>
      </c>
    </row>
    <row r="169" spans="1:4" x14ac:dyDescent="0.25">
      <c r="A169" s="9" t="s">
        <v>151</v>
      </c>
      <c r="B169" s="2"/>
      <c r="C169" s="2">
        <v>406737.98</v>
      </c>
      <c r="D169" s="2">
        <v>406737.98</v>
      </c>
    </row>
    <row r="170" spans="1:4" x14ac:dyDescent="0.25">
      <c r="A170" s="9" t="s">
        <v>152</v>
      </c>
      <c r="B170" s="2"/>
      <c r="C170" s="2">
        <v>1506149.35</v>
      </c>
      <c r="D170" s="2">
        <v>1506149.35</v>
      </c>
    </row>
    <row r="171" spans="1:4" x14ac:dyDescent="0.25">
      <c r="A171" s="3" t="s">
        <v>27</v>
      </c>
      <c r="B171" s="2"/>
      <c r="C171" s="2">
        <v>3000000000</v>
      </c>
      <c r="D171" s="2">
        <v>3000000000</v>
      </c>
    </row>
    <row r="172" spans="1:4" x14ac:dyDescent="0.25">
      <c r="A172" s="7" t="s">
        <v>60</v>
      </c>
      <c r="B172" s="2"/>
      <c r="C172" s="2">
        <v>3000000000</v>
      </c>
      <c r="D172" s="2">
        <v>3000000000</v>
      </c>
    </row>
    <row r="173" spans="1:4" x14ac:dyDescent="0.25">
      <c r="A173" s="8" t="s">
        <v>66</v>
      </c>
      <c r="B173" s="2"/>
      <c r="C173" s="2">
        <v>3000000000</v>
      </c>
      <c r="D173" s="2">
        <v>3000000000</v>
      </c>
    </row>
    <row r="174" spans="1:4" x14ac:dyDescent="0.25">
      <c r="A174" s="9" t="s">
        <v>153</v>
      </c>
      <c r="B174" s="2"/>
      <c r="C174" s="2">
        <v>3000000000</v>
      </c>
      <c r="D174" s="2">
        <v>3000000000</v>
      </c>
    </row>
    <row r="175" spans="1:4" x14ac:dyDescent="0.25">
      <c r="A175" s="3" t="s">
        <v>28</v>
      </c>
      <c r="B175" s="2"/>
      <c r="C175" s="2">
        <v>26499128.030000001</v>
      </c>
      <c r="D175" s="2">
        <v>26499128.030000001</v>
      </c>
    </row>
    <row r="176" spans="1:4" x14ac:dyDescent="0.25">
      <c r="A176" s="7" t="s">
        <v>59</v>
      </c>
      <c r="B176" s="2"/>
      <c r="C176" s="2">
        <v>26499128.030000001</v>
      </c>
      <c r="D176" s="2">
        <v>26499128.030000001</v>
      </c>
    </row>
    <row r="177" spans="1:4" x14ac:dyDescent="0.25">
      <c r="A177" s="8" t="s">
        <v>69</v>
      </c>
      <c r="B177" s="2"/>
      <c r="C177" s="2">
        <v>26499128.030000001</v>
      </c>
      <c r="D177" s="2">
        <v>26499128.030000001</v>
      </c>
    </row>
    <row r="178" spans="1:4" x14ac:dyDescent="0.25">
      <c r="A178" s="9" t="s">
        <v>154</v>
      </c>
      <c r="B178" s="2"/>
      <c r="C178" s="2">
        <v>26499128.030000001</v>
      </c>
      <c r="D178" s="2">
        <v>26499128.030000001</v>
      </c>
    </row>
    <row r="179" spans="1:4" x14ac:dyDescent="0.25">
      <c r="A179" s="3" t="s">
        <v>29</v>
      </c>
      <c r="B179" s="2"/>
      <c r="C179" s="2">
        <v>95966025.969999999</v>
      </c>
      <c r="D179" s="2">
        <v>95966025.969999999</v>
      </c>
    </row>
    <row r="180" spans="1:4" x14ac:dyDescent="0.25">
      <c r="A180" s="7" t="s">
        <v>60</v>
      </c>
      <c r="B180" s="2"/>
      <c r="C180" s="2">
        <v>95966025.969999999</v>
      </c>
      <c r="D180" s="2">
        <v>95966025.969999999</v>
      </c>
    </row>
    <row r="181" spans="1:4" x14ac:dyDescent="0.25">
      <c r="A181" s="8" t="s">
        <v>74</v>
      </c>
      <c r="B181" s="2"/>
      <c r="C181" s="2">
        <v>95966025.969999999</v>
      </c>
      <c r="D181" s="2">
        <v>95966025.969999999</v>
      </c>
    </row>
    <row r="182" spans="1:4" x14ac:dyDescent="0.25">
      <c r="A182" s="9" t="s">
        <v>155</v>
      </c>
      <c r="B182" s="2"/>
      <c r="C182" s="2">
        <v>95966025.969999999</v>
      </c>
      <c r="D182" s="2">
        <v>95966025.969999999</v>
      </c>
    </row>
    <row r="183" spans="1:4" x14ac:dyDescent="0.25">
      <c r="A183" s="3" t="s">
        <v>30</v>
      </c>
      <c r="B183" s="2"/>
      <c r="C183" s="2">
        <v>2214912.94</v>
      </c>
      <c r="D183" s="2">
        <v>2214912.94</v>
      </c>
    </row>
    <row r="184" spans="1:4" x14ac:dyDescent="0.25">
      <c r="A184" s="7" t="s">
        <v>60</v>
      </c>
      <c r="B184" s="2"/>
      <c r="C184" s="2">
        <v>2214912.94</v>
      </c>
      <c r="D184" s="2">
        <v>2214912.94</v>
      </c>
    </row>
    <row r="185" spans="1:4" x14ac:dyDescent="0.25">
      <c r="A185" s="8" t="s">
        <v>74</v>
      </c>
      <c r="B185" s="2"/>
      <c r="C185" s="2">
        <v>2214912.94</v>
      </c>
      <c r="D185" s="2">
        <v>2214912.94</v>
      </c>
    </row>
    <row r="186" spans="1:4" x14ac:dyDescent="0.25">
      <c r="A186" s="9" t="s">
        <v>156</v>
      </c>
      <c r="B186" s="2"/>
      <c r="C186" s="2">
        <v>2214912.94</v>
      </c>
      <c r="D186" s="2">
        <v>2214912.94</v>
      </c>
    </row>
    <row r="187" spans="1:4" x14ac:dyDescent="0.25">
      <c r="A187" s="3" t="s">
        <v>31</v>
      </c>
      <c r="B187" s="2">
        <v>9447798.9800000004</v>
      </c>
      <c r="D187" s="2">
        <v>9447798.9800000004</v>
      </c>
    </row>
    <row r="188" spans="1:4" x14ac:dyDescent="0.25">
      <c r="A188" s="7" t="s">
        <v>60</v>
      </c>
      <c r="B188" s="2">
        <v>9447798.9800000004</v>
      </c>
      <c r="D188" s="2">
        <v>9447798.9800000004</v>
      </c>
    </row>
    <row r="189" spans="1:4" x14ac:dyDescent="0.25">
      <c r="A189" s="8" t="s">
        <v>74</v>
      </c>
      <c r="B189" s="2">
        <v>9447798.9800000004</v>
      </c>
      <c r="D189" s="2">
        <v>9447798.9800000004</v>
      </c>
    </row>
    <row r="190" spans="1:4" x14ac:dyDescent="0.25">
      <c r="A190" s="9" t="s">
        <v>157</v>
      </c>
      <c r="B190" s="2">
        <v>9447798.9800000004</v>
      </c>
      <c r="D190" s="2">
        <v>9447798.9800000004</v>
      </c>
    </row>
    <row r="191" spans="1:4" x14ac:dyDescent="0.25">
      <c r="A191" s="3" t="s">
        <v>32</v>
      </c>
      <c r="B191" s="2">
        <v>601000</v>
      </c>
      <c r="D191" s="2">
        <v>601000</v>
      </c>
    </row>
    <row r="192" spans="1:4" x14ac:dyDescent="0.25">
      <c r="A192" s="7" t="s">
        <v>60</v>
      </c>
      <c r="B192" s="2">
        <v>601000</v>
      </c>
      <c r="D192" s="2">
        <v>601000</v>
      </c>
    </row>
    <row r="193" spans="1:4" x14ac:dyDescent="0.25">
      <c r="A193" s="8" t="s">
        <v>74</v>
      </c>
      <c r="B193" s="2">
        <v>601000</v>
      </c>
      <c r="D193" s="2">
        <v>601000</v>
      </c>
    </row>
    <row r="194" spans="1:4" x14ac:dyDescent="0.25">
      <c r="A194" s="9" t="s">
        <v>158</v>
      </c>
      <c r="B194" s="2">
        <v>601000</v>
      </c>
      <c r="D194" s="2">
        <v>601000</v>
      </c>
    </row>
    <row r="195" spans="1:4" x14ac:dyDescent="0.25">
      <c r="A195" s="3" t="s">
        <v>33</v>
      </c>
      <c r="B195" s="2"/>
      <c r="C195" s="2">
        <v>118043131.48</v>
      </c>
      <c r="D195" s="2">
        <v>118043131.48</v>
      </c>
    </row>
    <row r="196" spans="1:4" x14ac:dyDescent="0.25">
      <c r="A196" s="7" t="s">
        <v>60</v>
      </c>
      <c r="B196" s="2"/>
      <c r="C196" s="2">
        <v>118043131.48</v>
      </c>
      <c r="D196" s="2">
        <v>118043131.48</v>
      </c>
    </row>
    <row r="197" spans="1:4" x14ac:dyDescent="0.25">
      <c r="A197" s="8" t="s">
        <v>74</v>
      </c>
      <c r="B197" s="2"/>
      <c r="C197" s="2">
        <v>118043131.48</v>
      </c>
      <c r="D197" s="2">
        <v>118043131.48</v>
      </c>
    </row>
    <row r="198" spans="1:4" x14ac:dyDescent="0.25">
      <c r="A198" s="9" t="s">
        <v>159</v>
      </c>
      <c r="B198" s="2"/>
      <c r="C198" s="2">
        <v>118043131.48</v>
      </c>
      <c r="D198" s="2">
        <v>118043131.48</v>
      </c>
    </row>
    <row r="199" spans="1:4" x14ac:dyDescent="0.25">
      <c r="A199" s="3" t="s">
        <v>34</v>
      </c>
      <c r="B199" s="2">
        <v>2658945.94</v>
      </c>
      <c r="C199" s="2">
        <v>300000000</v>
      </c>
      <c r="D199" s="2">
        <v>302658945.94</v>
      </c>
    </row>
    <row r="200" spans="1:4" x14ac:dyDescent="0.25">
      <c r="A200" s="7" t="s">
        <v>59</v>
      </c>
      <c r="B200" s="2"/>
      <c r="C200" s="2">
        <v>300000000</v>
      </c>
      <c r="D200" s="2">
        <v>300000000</v>
      </c>
    </row>
    <row r="201" spans="1:4" x14ac:dyDescent="0.25">
      <c r="A201" s="8" t="s">
        <v>75</v>
      </c>
      <c r="B201" s="2"/>
      <c r="C201" s="2">
        <v>300000000</v>
      </c>
      <c r="D201" s="2">
        <v>300000000</v>
      </c>
    </row>
    <row r="202" spans="1:4" x14ac:dyDescent="0.25">
      <c r="A202" s="9" t="s">
        <v>160</v>
      </c>
      <c r="B202" s="2"/>
      <c r="C202" s="2">
        <v>300000000</v>
      </c>
      <c r="D202" s="2">
        <v>300000000</v>
      </c>
    </row>
    <row r="203" spans="1:4" x14ac:dyDescent="0.25">
      <c r="A203" s="7" t="s">
        <v>60</v>
      </c>
      <c r="B203" s="2">
        <v>2658945.94</v>
      </c>
      <c r="D203" s="2">
        <v>2658945.94</v>
      </c>
    </row>
    <row r="204" spans="1:4" x14ac:dyDescent="0.25">
      <c r="A204" s="8" t="s">
        <v>74</v>
      </c>
      <c r="B204" s="2">
        <v>2658945.94</v>
      </c>
      <c r="D204" s="2">
        <v>2658945.94</v>
      </c>
    </row>
    <row r="205" spans="1:4" x14ac:dyDescent="0.25">
      <c r="A205" s="9" t="s">
        <v>161</v>
      </c>
      <c r="B205" s="2">
        <v>2658945.94</v>
      </c>
      <c r="D205" s="2">
        <v>2658945.94</v>
      </c>
    </row>
    <row r="206" spans="1:4" x14ac:dyDescent="0.25">
      <c r="A206" s="3" t="s">
        <v>35</v>
      </c>
      <c r="B206" s="2">
        <v>3276038.95</v>
      </c>
      <c r="D206" s="2">
        <v>3276038.95</v>
      </c>
    </row>
    <row r="207" spans="1:4" x14ac:dyDescent="0.25">
      <c r="A207" s="7" t="s">
        <v>60</v>
      </c>
      <c r="B207" s="2">
        <v>3276038.95</v>
      </c>
      <c r="D207" s="2">
        <v>3276038.95</v>
      </c>
    </row>
    <row r="208" spans="1:4" x14ac:dyDescent="0.25">
      <c r="A208" s="8" t="s">
        <v>74</v>
      </c>
      <c r="B208" s="2">
        <v>3276038.95</v>
      </c>
      <c r="D208" s="2">
        <v>3276038.95</v>
      </c>
    </row>
    <row r="209" spans="1:4" x14ac:dyDescent="0.25">
      <c r="A209" s="9" t="s">
        <v>162</v>
      </c>
      <c r="B209" s="2">
        <v>3276038.95</v>
      </c>
      <c r="D209" s="2">
        <v>3276038.95</v>
      </c>
    </row>
    <row r="210" spans="1:4" x14ac:dyDescent="0.25">
      <c r="A210" s="3" t="s">
        <v>36</v>
      </c>
      <c r="B210" s="2">
        <v>880000</v>
      </c>
      <c r="D210" s="2">
        <v>880000</v>
      </c>
    </row>
    <row r="211" spans="1:4" x14ac:dyDescent="0.25">
      <c r="A211" s="7" t="s">
        <v>60</v>
      </c>
      <c r="B211" s="2">
        <v>880000</v>
      </c>
      <c r="D211" s="2">
        <v>880000</v>
      </c>
    </row>
    <row r="212" spans="1:4" x14ac:dyDescent="0.25">
      <c r="A212" s="8" t="s">
        <v>74</v>
      </c>
      <c r="B212" s="2">
        <v>880000</v>
      </c>
      <c r="D212" s="2">
        <v>880000</v>
      </c>
    </row>
    <row r="213" spans="1:4" x14ac:dyDescent="0.25">
      <c r="A213" s="9" t="s">
        <v>163</v>
      </c>
      <c r="B213" s="2">
        <v>880000</v>
      </c>
      <c r="D213" s="2">
        <v>880000</v>
      </c>
    </row>
    <row r="214" spans="1:4" x14ac:dyDescent="0.25">
      <c r="A214" s="3" t="s">
        <v>37</v>
      </c>
      <c r="B214" s="2">
        <v>3402182.7</v>
      </c>
      <c r="D214" s="2">
        <v>3402182.7</v>
      </c>
    </row>
    <row r="215" spans="1:4" x14ac:dyDescent="0.25">
      <c r="A215" s="7" t="s">
        <v>60</v>
      </c>
      <c r="B215" s="2">
        <v>3402182.7</v>
      </c>
      <c r="D215" s="2">
        <v>3402182.7</v>
      </c>
    </row>
    <row r="216" spans="1:4" x14ac:dyDescent="0.25">
      <c r="A216" s="8" t="s">
        <v>74</v>
      </c>
      <c r="B216" s="2">
        <v>3402182.7</v>
      </c>
      <c r="D216" s="2">
        <v>3402182.7</v>
      </c>
    </row>
    <row r="217" spans="1:4" x14ac:dyDescent="0.25">
      <c r="A217" s="9" t="s">
        <v>164</v>
      </c>
      <c r="B217" s="2">
        <v>3402182.7</v>
      </c>
      <c r="D217" s="2">
        <v>3402182.7</v>
      </c>
    </row>
    <row r="218" spans="1:4" x14ac:dyDescent="0.25">
      <c r="A218" s="3" t="s">
        <v>38</v>
      </c>
      <c r="B218" s="2"/>
      <c r="C218" s="2">
        <v>968306.63</v>
      </c>
      <c r="D218" s="2">
        <v>968306.63</v>
      </c>
    </row>
    <row r="219" spans="1:4" x14ac:dyDescent="0.25">
      <c r="A219" s="7" t="s">
        <v>60</v>
      </c>
      <c r="B219" s="2"/>
      <c r="C219" s="2">
        <v>968306.63</v>
      </c>
      <c r="D219" s="2">
        <v>968306.63</v>
      </c>
    </row>
    <row r="220" spans="1:4" x14ac:dyDescent="0.25">
      <c r="A220" s="8" t="s">
        <v>74</v>
      </c>
      <c r="B220" s="2"/>
      <c r="C220" s="2">
        <v>968306.63</v>
      </c>
      <c r="D220" s="2">
        <v>968306.63</v>
      </c>
    </row>
    <row r="221" spans="1:4" x14ac:dyDescent="0.25">
      <c r="A221" s="9" t="s">
        <v>165</v>
      </c>
      <c r="B221" s="2"/>
      <c r="C221" s="2">
        <v>968306.63</v>
      </c>
      <c r="D221" s="2">
        <v>968306.63</v>
      </c>
    </row>
    <row r="222" spans="1:4" x14ac:dyDescent="0.25">
      <c r="A222" s="3" t="s">
        <v>39</v>
      </c>
      <c r="B222" s="2"/>
      <c r="C222" s="2">
        <v>105376168.39</v>
      </c>
      <c r="D222" s="2">
        <v>105376168.39</v>
      </c>
    </row>
    <row r="223" spans="1:4" x14ac:dyDescent="0.25">
      <c r="A223" s="7" t="s">
        <v>60</v>
      </c>
      <c r="B223" s="2"/>
      <c r="C223" s="2">
        <v>105376168.39</v>
      </c>
      <c r="D223" s="2">
        <v>105376168.39</v>
      </c>
    </row>
    <row r="224" spans="1:4" x14ac:dyDescent="0.25">
      <c r="A224" s="8" t="s">
        <v>74</v>
      </c>
      <c r="B224" s="2"/>
      <c r="C224" s="2">
        <v>105376168.39</v>
      </c>
      <c r="D224" s="2">
        <v>105376168.39</v>
      </c>
    </row>
    <row r="225" spans="1:4" x14ac:dyDescent="0.25">
      <c r="A225" s="9" t="s">
        <v>166</v>
      </c>
      <c r="B225" s="2"/>
      <c r="C225" s="2">
        <v>105376168.39</v>
      </c>
      <c r="D225" s="2">
        <v>105376168.39</v>
      </c>
    </row>
    <row r="226" spans="1:4" x14ac:dyDescent="0.25">
      <c r="A226" s="3" t="s">
        <v>40</v>
      </c>
      <c r="B226" s="2"/>
      <c r="C226" s="2">
        <v>17605628.050000001</v>
      </c>
      <c r="D226" s="2">
        <v>17605628.050000001</v>
      </c>
    </row>
    <row r="227" spans="1:4" x14ac:dyDescent="0.25">
      <c r="A227" s="7" t="s">
        <v>59</v>
      </c>
      <c r="B227" s="2"/>
      <c r="C227" s="2">
        <v>7250000</v>
      </c>
      <c r="D227" s="2">
        <v>7250000</v>
      </c>
    </row>
    <row r="228" spans="1:4" x14ac:dyDescent="0.25">
      <c r="A228" s="8" t="s">
        <v>66</v>
      </c>
      <c r="B228" s="2"/>
      <c r="C228" s="2">
        <v>7250000</v>
      </c>
      <c r="D228" s="2">
        <v>7250000</v>
      </c>
    </row>
    <row r="229" spans="1:4" x14ac:dyDescent="0.25">
      <c r="A229" s="9" t="s">
        <v>167</v>
      </c>
      <c r="B229" s="2"/>
      <c r="C229" s="2">
        <v>7250000</v>
      </c>
      <c r="D229" s="2">
        <v>7250000</v>
      </c>
    </row>
    <row r="230" spans="1:4" x14ac:dyDescent="0.25">
      <c r="A230" s="7" t="s">
        <v>60</v>
      </c>
      <c r="B230" s="2"/>
      <c r="C230" s="2">
        <v>10355628.050000001</v>
      </c>
      <c r="D230" s="2">
        <v>10355628.050000001</v>
      </c>
    </row>
    <row r="231" spans="1:4" x14ac:dyDescent="0.25">
      <c r="A231" s="8" t="s">
        <v>74</v>
      </c>
      <c r="B231" s="2"/>
      <c r="C231" s="2">
        <v>10355628.050000001</v>
      </c>
      <c r="D231" s="2">
        <v>10355628.050000001</v>
      </c>
    </row>
    <row r="232" spans="1:4" x14ac:dyDescent="0.25">
      <c r="A232" s="9" t="s">
        <v>168</v>
      </c>
      <c r="B232" s="2"/>
      <c r="C232" s="2">
        <v>10355628.050000001</v>
      </c>
      <c r="D232" s="2">
        <v>10355628.050000001</v>
      </c>
    </row>
    <row r="233" spans="1:4" x14ac:dyDescent="0.25">
      <c r="A233" s="3" t="s">
        <v>41</v>
      </c>
      <c r="B233" s="2"/>
      <c r="C233" s="2">
        <v>227813.29</v>
      </c>
      <c r="D233" s="2">
        <v>227813.29</v>
      </c>
    </row>
    <row r="234" spans="1:4" x14ac:dyDescent="0.25">
      <c r="A234" s="7" t="s">
        <v>60</v>
      </c>
      <c r="B234" s="2"/>
      <c r="C234" s="2">
        <v>227813.29</v>
      </c>
      <c r="D234" s="2">
        <v>227813.29</v>
      </c>
    </row>
    <row r="235" spans="1:4" x14ac:dyDescent="0.25">
      <c r="A235" s="8" t="s">
        <v>75</v>
      </c>
      <c r="B235" s="2"/>
      <c r="C235" s="2">
        <v>227813.29</v>
      </c>
      <c r="D235" s="2">
        <v>227813.29</v>
      </c>
    </row>
    <row r="236" spans="1:4" x14ac:dyDescent="0.25">
      <c r="A236" s="9" t="s">
        <v>169</v>
      </c>
      <c r="B236" s="2"/>
      <c r="C236" s="2">
        <v>227813.29</v>
      </c>
      <c r="D236" s="2">
        <v>227813.29</v>
      </c>
    </row>
    <row r="237" spans="1:4" x14ac:dyDescent="0.25">
      <c r="A237" s="3" t="s">
        <v>42</v>
      </c>
      <c r="B237" s="2">
        <v>81463662.209999993</v>
      </c>
      <c r="C237" s="2">
        <v>976666040.25999987</v>
      </c>
      <c r="D237" s="2">
        <v>1058129702.4699999</v>
      </c>
    </row>
    <row r="238" spans="1:4" x14ac:dyDescent="0.25">
      <c r="A238" s="7" t="s">
        <v>58</v>
      </c>
      <c r="B238" s="2"/>
      <c r="C238" s="2">
        <v>1000000</v>
      </c>
      <c r="D238" s="2">
        <v>1000000</v>
      </c>
    </row>
    <row r="239" spans="1:4" x14ac:dyDescent="0.25">
      <c r="A239" s="8" t="s">
        <v>67</v>
      </c>
      <c r="B239" s="2"/>
      <c r="C239" s="2">
        <v>1000000</v>
      </c>
      <c r="D239" s="2">
        <v>1000000</v>
      </c>
    </row>
    <row r="240" spans="1:4" x14ac:dyDescent="0.25">
      <c r="A240" s="9" t="s">
        <v>170</v>
      </c>
      <c r="B240" s="2"/>
      <c r="C240" s="2">
        <v>1000000</v>
      </c>
      <c r="D240" s="2">
        <v>1000000</v>
      </c>
    </row>
    <row r="241" spans="1:4" x14ac:dyDescent="0.25">
      <c r="A241" s="7" t="s">
        <v>59</v>
      </c>
      <c r="B241" s="2">
        <v>81463662.209999993</v>
      </c>
      <c r="C241" s="2">
        <v>967314979.96999991</v>
      </c>
      <c r="D241" s="2">
        <v>1048778642.1799999</v>
      </c>
    </row>
    <row r="242" spans="1:4" x14ac:dyDescent="0.25">
      <c r="A242" s="8" t="s">
        <v>64</v>
      </c>
      <c r="B242" s="2">
        <v>4892861.13</v>
      </c>
      <c r="C242" s="2">
        <v>931556465.11000001</v>
      </c>
      <c r="D242" s="2">
        <v>936449326.24000001</v>
      </c>
    </row>
    <row r="243" spans="1:4" x14ac:dyDescent="0.25">
      <c r="A243" s="9" t="s">
        <v>171</v>
      </c>
      <c r="B243" s="2"/>
      <c r="C243" s="2">
        <v>42000</v>
      </c>
      <c r="D243" s="2">
        <v>42000</v>
      </c>
    </row>
    <row r="244" spans="1:4" x14ac:dyDescent="0.25">
      <c r="A244" s="9" t="s">
        <v>172</v>
      </c>
      <c r="B244" s="2">
        <v>150000</v>
      </c>
      <c r="D244" s="2">
        <v>150000</v>
      </c>
    </row>
    <row r="245" spans="1:4" x14ac:dyDescent="0.25">
      <c r="A245" s="9" t="s">
        <v>173</v>
      </c>
      <c r="B245" s="2"/>
      <c r="C245" s="2">
        <v>93700</v>
      </c>
      <c r="D245" s="2">
        <v>93700</v>
      </c>
    </row>
    <row r="246" spans="1:4" x14ac:dyDescent="0.25">
      <c r="A246" s="9" t="s">
        <v>174</v>
      </c>
      <c r="B246" s="2">
        <v>1000000</v>
      </c>
      <c r="D246" s="2">
        <v>1000000</v>
      </c>
    </row>
    <row r="247" spans="1:4" x14ac:dyDescent="0.25">
      <c r="A247" s="9" t="s">
        <v>175</v>
      </c>
      <c r="B247" s="2"/>
      <c r="C247" s="2">
        <v>50000</v>
      </c>
      <c r="D247" s="2">
        <v>50000</v>
      </c>
    </row>
    <row r="248" spans="1:4" x14ac:dyDescent="0.25">
      <c r="A248" s="9" t="s">
        <v>176</v>
      </c>
      <c r="B248" s="2"/>
      <c r="C248" s="2">
        <v>929720965.11000001</v>
      </c>
      <c r="D248" s="2">
        <v>929720965.11000001</v>
      </c>
    </row>
    <row r="249" spans="1:4" x14ac:dyDescent="0.25">
      <c r="A249" s="9" t="s">
        <v>177</v>
      </c>
      <c r="B249" s="2">
        <v>28960</v>
      </c>
      <c r="D249" s="2">
        <v>28960</v>
      </c>
    </row>
    <row r="250" spans="1:4" x14ac:dyDescent="0.25">
      <c r="A250" s="9" t="s">
        <v>178</v>
      </c>
      <c r="B250" s="2"/>
      <c r="C250" s="2">
        <v>217200</v>
      </c>
      <c r="D250" s="2">
        <v>217200</v>
      </c>
    </row>
    <row r="251" spans="1:4" x14ac:dyDescent="0.25">
      <c r="A251" s="9" t="s">
        <v>179</v>
      </c>
      <c r="B251" s="2"/>
      <c r="C251" s="2">
        <v>100000</v>
      </c>
      <c r="D251" s="2">
        <v>100000</v>
      </c>
    </row>
    <row r="252" spans="1:4" x14ac:dyDescent="0.25">
      <c r="A252" s="9" t="s">
        <v>180</v>
      </c>
      <c r="B252" s="2">
        <v>200000</v>
      </c>
      <c r="D252" s="2">
        <v>200000</v>
      </c>
    </row>
    <row r="253" spans="1:4" x14ac:dyDescent="0.25">
      <c r="A253" s="9" t="s">
        <v>181</v>
      </c>
      <c r="B253" s="2">
        <v>100000</v>
      </c>
      <c r="D253" s="2">
        <v>100000</v>
      </c>
    </row>
    <row r="254" spans="1:4" x14ac:dyDescent="0.25">
      <c r="A254" s="9" t="s">
        <v>182</v>
      </c>
      <c r="B254" s="2"/>
      <c r="C254" s="2">
        <v>100000</v>
      </c>
      <c r="D254" s="2">
        <v>100000</v>
      </c>
    </row>
    <row r="255" spans="1:4" x14ac:dyDescent="0.25">
      <c r="A255" s="9" t="s">
        <v>183</v>
      </c>
      <c r="B255" s="2">
        <v>21800</v>
      </c>
      <c r="D255" s="2">
        <v>21800</v>
      </c>
    </row>
    <row r="256" spans="1:4" x14ac:dyDescent="0.25">
      <c r="A256" s="9" t="s">
        <v>184</v>
      </c>
      <c r="B256" s="2"/>
      <c r="C256" s="2">
        <v>35000</v>
      </c>
      <c r="D256" s="2">
        <v>35000</v>
      </c>
    </row>
    <row r="257" spans="1:4" x14ac:dyDescent="0.25">
      <c r="A257" s="9" t="s">
        <v>185</v>
      </c>
      <c r="B257" s="2">
        <v>600000</v>
      </c>
      <c r="D257" s="2">
        <v>600000</v>
      </c>
    </row>
    <row r="258" spans="1:4" x14ac:dyDescent="0.25">
      <c r="A258" s="9" t="s">
        <v>186</v>
      </c>
      <c r="B258" s="2"/>
      <c r="C258" s="2">
        <v>25000</v>
      </c>
      <c r="D258" s="2">
        <v>25000</v>
      </c>
    </row>
    <row r="259" spans="1:4" x14ac:dyDescent="0.25">
      <c r="A259" s="9" t="s">
        <v>187</v>
      </c>
      <c r="B259" s="2">
        <v>1000000</v>
      </c>
      <c r="D259" s="2">
        <v>1000000</v>
      </c>
    </row>
    <row r="260" spans="1:4" x14ac:dyDescent="0.25">
      <c r="A260" s="9" t="s">
        <v>188</v>
      </c>
      <c r="B260" s="2">
        <v>1792101.13</v>
      </c>
      <c r="D260" s="2">
        <v>1792101.13</v>
      </c>
    </row>
    <row r="261" spans="1:4" x14ac:dyDescent="0.25">
      <c r="A261" s="9" t="s">
        <v>189</v>
      </c>
      <c r="B261" s="2"/>
      <c r="C261" s="2">
        <v>157600</v>
      </c>
      <c r="D261" s="2">
        <v>157600</v>
      </c>
    </row>
    <row r="262" spans="1:4" x14ac:dyDescent="0.25">
      <c r="A262" s="9" t="s">
        <v>190</v>
      </c>
      <c r="B262" s="2"/>
      <c r="C262" s="2">
        <v>1000000</v>
      </c>
      <c r="D262" s="2">
        <v>1000000</v>
      </c>
    </row>
    <row r="263" spans="1:4" x14ac:dyDescent="0.25">
      <c r="A263" s="9" t="s">
        <v>191</v>
      </c>
      <c r="B263" s="2"/>
      <c r="C263" s="2">
        <v>15000</v>
      </c>
      <c r="D263" s="2">
        <v>15000</v>
      </c>
    </row>
    <row r="264" spans="1:4" x14ac:dyDescent="0.25">
      <c r="A264" s="8" t="s">
        <v>68</v>
      </c>
      <c r="B264" s="2">
        <v>15138242</v>
      </c>
      <c r="D264" s="2">
        <v>15138242</v>
      </c>
    </row>
    <row r="265" spans="1:4" x14ac:dyDescent="0.25">
      <c r="A265" s="9" t="s">
        <v>192</v>
      </c>
      <c r="B265" s="2">
        <v>120000</v>
      </c>
      <c r="D265" s="2">
        <v>120000</v>
      </c>
    </row>
    <row r="266" spans="1:4" x14ac:dyDescent="0.25">
      <c r="A266" s="9" t="s">
        <v>193</v>
      </c>
      <c r="B266" s="2">
        <v>1000000</v>
      </c>
      <c r="D266" s="2">
        <v>1000000</v>
      </c>
    </row>
    <row r="267" spans="1:4" x14ac:dyDescent="0.25">
      <c r="A267" s="9" t="s">
        <v>194</v>
      </c>
      <c r="B267" s="2">
        <v>14018242</v>
      </c>
      <c r="D267" s="2">
        <v>14018242</v>
      </c>
    </row>
    <row r="268" spans="1:4" x14ac:dyDescent="0.25">
      <c r="A268" s="8" t="s">
        <v>73</v>
      </c>
      <c r="B268" s="2">
        <v>2496000</v>
      </c>
      <c r="C268" s="2">
        <v>3131435.27</v>
      </c>
      <c r="D268" s="2">
        <v>5627435.2699999996</v>
      </c>
    </row>
    <row r="269" spans="1:4" x14ac:dyDescent="0.25">
      <c r="A269" s="9" t="s">
        <v>195</v>
      </c>
      <c r="B269" s="2">
        <v>2496000</v>
      </c>
      <c r="D269" s="2">
        <v>2496000</v>
      </c>
    </row>
    <row r="270" spans="1:4" x14ac:dyDescent="0.25">
      <c r="A270" s="9" t="s">
        <v>196</v>
      </c>
      <c r="B270" s="2"/>
      <c r="C270" s="2">
        <v>3131435.27</v>
      </c>
      <c r="D270" s="2">
        <v>3131435.27</v>
      </c>
    </row>
    <row r="271" spans="1:4" x14ac:dyDescent="0.25">
      <c r="A271" s="8" t="s">
        <v>65</v>
      </c>
      <c r="B271" s="2">
        <v>1400000</v>
      </c>
      <c r="C271" s="2">
        <v>20324049.640000001</v>
      </c>
      <c r="D271" s="2">
        <v>21724049.640000001</v>
      </c>
    </row>
    <row r="272" spans="1:4" x14ac:dyDescent="0.25">
      <c r="A272" s="9" t="s">
        <v>197</v>
      </c>
      <c r="B272" s="2"/>
      <c r="C272" s="2">
        <v>70000</v>
      </c>
      <c r="D272" s="2">
        <v>70000</v>
      </c>
    </row>
    <row r="273" spans="1:4" x14ac:dyDescent="0.25">
      <c r="A273" s="9" t="s">
        <v>198</v>
      </c>
      <c r="B273" s="2">
        <v>1000000</v>
      </c>
      <c r="D273" s="2">
        <v>1000000</v>
      </c>
    </row>
    <row r="274" spans="1:4" x14ac:dyDescent="0.25">
      <c r="A274" s="9" t="s">
        <v>199</v>
      </c>
      <c r="B274" s="2"/>
      <c r="C274" s="2">
        <v>549635.31000000006</v>
      </c>
      <c r="D274" s="2">
        <v>549635.31000000006</v>
      </c>
    </row>
    <row r="275" spans="1:4" x14ac:dyDescent="0.25">
      <c r="A275" s="9" t="s">
        <v>200</v>
      </c>
      <c r="B275" s="2"/>
      <c r="C275" s="2">
        <v>70000</v>
      </c>
      <c r="D275" s="2">
        <v>70000</v>
      </c>
    </row>
    <row r="276" spans="1:4" x14ac:dyDescent="0.25">
      <c r="A276" s="9" t="s">
        <v>201</v>
      </c>
      <c r="B276" s="2"/>
      <c r="C276" s="2">
        <v>30000</v>
      </c>
      <c r="D276" s="2">
        <v>30000</v>
      </c>
    </row>
    <row r="277" spans="1:4" x14ac:dyDescent="0.25">
      <c r="A277" s="9" t="s">
        <v>202</v>
      </c>
      <c r="B277" s="2"/>
      <c r="C277" s="2">
        <v>330000</v>
      </c>
      <c r="D277" s="2">
        <v>330000</v>
      </c>
    </row>
    <row r="278" spans="1:4" x14ac:dyDescent="0.25">
      <c r="A278" s="9" t="s">
        <v>203</v>
      </c>
      <c r="B278" s="2"/>
      <c r="C278" s="2">
        <v>327465.02</v>
      </c>
      <c r="D278" s="2">
        <v>327465.02</v>
      </c>
    </row>
    <row r="279" spans="1:4" x14ac:dyDescent="0.25">
      <c r="A279" s="9" t="s">
        <v>204</v>
      </c>
      <c r="B279" s="2">
        <v>400000</v>
      </c>
      <c r="D279" s="2">
        <v>400000</v>
      </c>
    </row>
    <row r="280" spans="1:4" x14ac:dyDescent="0.25">
      <c r="A280" s="9" t="s">
        <v>205</v>
      </c>
      <c r="B280" s="2"/>
      <c r="C280" s="2">
        <v>50000</v>
      </c>
      <c r="D280" s="2">
        <v>50000</v>
      </c>
    </row>
    <row r="281" spans="1:4" x14ac:dyDescent="0.25">
      <c r="A281" s="9" t="s">
        <v>206</v>
      </c>
      <c r="B281" s="2"/>
      <c r="C281" s="2">
        <v>500000</v>
      </c>
      <c r="D281" s="2">
        <v>500000</v>
      </c>
    </row>
    <row r="282" spans="1:4" x14ac:dyDescent="0.25">
      <c r="A282" s="9" t="s">
        <v>207</v>
      </c>
      <c r="B282" s="2"/>
      <c r="C282" s="2">
        <v>200000</v>
      </c>
      <c r="D282" s="2">
        <v>200000</v>
      </c>
    </row>
    <row r="283" spans="1:4" x14ac:dyDescent="0.25">
      <c r="A283" s="9" t="s">
        <v>208</v>
      </c>
      <c r="B283" s="2"/>
      <c r="C283" s="2">
        <v>17378949.309999999</v>
      </c>
      <c r="D283" s="2">
        <v>17378949.309999999</v>
      </c>
    </row>
    <row r="284" spans="1:4" x14ac:dyDescent="0.25">
      <c r="A284" s="9" t="s">
        <v>209</v>
      </c>
      <c r="B284" s="2"/>
      <c r="C284" s="2">
        <v>110000</v>
      </c>
      <c r="D284" s="2">
        <v>110000</v>
      </c>
    </row>
    <row r="285" spans="1:4" x14ac:dyDescent="0.25">
      <c r="A285" s="9" t="s">
        <v>210</v>
      </c>
      <c r="B285" s="2"/>
      <c r="C285" s="2">
        <v>30000</v>
      </c>
      <c r="D285" s="2">
        <v>30000</v>
      </c>
    </row>
    <row r="286" spans="1:4" x14ac:dyDescent="0.25">
      <c r="A286" s="9" t="s">
        <v>211</v>
      </c>
      <c r="B286" s="2"/>
      <c r="C286" s="2">
        <v>200000</v>
      </c>
      <c r="D286" s="2">
        <v>200000</v>
      </c>
    </row>
    <row r="287" spans="1:4" x14ac:dyDescent="0.25">
      <c r="A287" s="9" t="s">
        <v>212</v>
      </c>
      <c r="B287" s="2"/>
      <c r="C287" s="2">
        <v>478000</v>
      </c>
      <c r="D287" s="2">
        <v>478000</v>
      </c>
    </row>
    <row r="288" spans="1:4" x14ac:dyDescent="0.25">
      <c r="A288" s="8" t="s">
        <v>61</v>
      </c>
      <c r="B288" s="2">
        <v>718364</v>
      </c>
      <c r="C288" s="2">
        <v>1796262.95</v>
      </c>
      <c r="D288" s="2">
        <v>2514626.9500000002</v>
      </c>
    </row>
    <row r="289" spans="1:4" x14ac:dyDescent="0.25">
      <c r="A289" s="9" t="s">
        <v>213</v>
      </c>
      <c r="B289" s="2">
        <v>718364</v>
      </c>
      <c r="D289" s="2">
        <v>718364</v>
      </c>
    </row>
    <row r="290" spans="1:4" x14ac:dyDescent="0.25">
      <c r="A290" s="9" t="s">
        <v>214</v>
      </c>
      <c r="B290" s="2"/>
      <c r="C290" s="2">
        <v>1796262.95</v>
      </c>
      <c r="D290" s="2">
        <v>1796262.95</v>
      </c>
    </row>
    <row r="291" spans="1:4" x14ac:dyDescent="0.25">
      <c r="A291" s="8" t="s">
        <v>63</v>
      </c>
      <c r="B291" s="2">
        <v>10424350.379999999</v>
      </c>
      <c r="C291" s="2">
        <v>1515393</v>
      </c>
      <c r="D291" s="2">
        <v>11939743.379999999</v>
      </c>
    </row>
    <row r="292" spans="1:4" x14ac:dyDescent="0.25">
      <c r="A292" s="9" t="s">
        <v>215</v>
      </c>
      <c r="B292" s="2"/>
      <c r="C292" s="2">
        <v>1515393</v>
      </c>
      <c r="D292" s="2">
        <v>1515393</v>
      </c>
    </row>
    <row r="293" spans="1:4" x14ac:dyDescent="0.25">
      <c r="A293" s="9" t="s">
        <v>216</v>
      </c>
      <c r="B293" s="2">
        <v>10424350.379999999</v>
      </c>
      <c r="D293" s="2">
        <v>10424350.379999999</v>
      </c>
    </row>
    <row r="294" spans="1:4" x14ac:dyDescent="0.25">
      <c r="A294" s="8" t="s">
        <v>67</v>
      </c>
      <c r="B294" s="2">
        <v>46393844.700000003</v>
      </c>
      <c r="D294" s="2">
        <v>46393844.700000003</v>
      </c>
    </row>
    <row r="295" spans="1:4" x14ac:dyDescent="0.25">
      <c r="A295" s="9" t="s">
        <v>217</v>
      </c>
      <c r="B295" s="2">
        <v>15000000</v>
      </c>
      <c r="D295" s="2">
        <v>15000000</v>
      </c>
    </row>
    <row r="296" spans="1:4" x14ac:dyDescent="0.25">
      <c r="A296" s="9" t="s">
        <v>218</v>
      </c>
      <c r="B296" s="2">
        <v>31393844.699999999</v>
      </c>
      <c r="D296" s="2">
        <v>31393844.699999999</v>
      </c>
    </row>
    <row r="297" spans="1:4" x14ac:dyDescent="0.25">
      <c r="A297" s="8" t="s">
        <v>69</v>
      </c>
      <c r="B297" s="2"/>
      <c r="C297" s="2">
        <v>8991374</v>
      </c>
      <c r="D297" s="2">
        <v>8991374</v>
      </c>
    </row>
    <row r="298" spans="1:4" x14ac:dyDescent="0.25">
      <c r="A298" s="9" t="s">
        <v>219</v>
      </c>
      <c r="B298" s="2"/>
      <c r="C298" s="2">
        <v>8991374</v>
      </c>
      <c r="D298" s="2">
        <v>8991374</v>
      </c>
    </row>
    <row r="299" spans="1:4" x14ac:dyDescent="0.25">
      <c r="A299" s="7" t="s">
        <v>60</v>
      </c>
      <c r="B299" s="2"/>
      <c r="C299" s="2">
        <v>8351060.29</v>
      </c>
      <c r="D299" s="2">
        <v>8351060.29</v>
      </c>
    </row>
    <row r="300" spans="1:4" x14ac:dyDescent="0.25">
      <c r="A300" s="8" t="s">
        <v>70</v>
      </c>
      <c r="B300" s="2"/>
      <c r="C300" s="2">
        <v>5292825</v>
      </c>
      <c r="D300" s="2">
        <v>5292825</v>
      </c>
    </row>
    <row r="301" spans="1:4" x14ac:dyDescent="0.25">
      <c r="A301" s="9" t="s">
        <v>220</v>
      </c>
      <c r="B301" s="2"/>
      <c r="C301" s="2">
        <v>5292825</v>
      </c>
      <c r="D301" s="2">
        <v>5292825</v>
      </c>
    </row>
    <row r="302" spans="1:4" x14ac:dyDescent="0.25">
      <c r="A302" s="8" t="s">
        <v>74</v>
      </c>
      <c r="B302" s="2"/>
      <c r="C302" s="2">
        <v>3058235.29</v>
      </c>
      <c r="D302" s="2">
        <v>3058235.29</v>
      </c>
    </row>
    <row r="303" spans="1:4" x14ac:dyDescent="0.25">
      <c r="A303" s="9" t="s">
        <v>221</v>
      </c>
      <c r="B303" s="2"/>
      <c r="C303" s="2">
        <v>3058235.29</v>
      </c>
      <c r="D303" s="2">
        <v>3058235.29</v>
      </c>
    </row>
    <row r="304" spans="1:4" x14ac:dyDescent="0.25">
      <c r="A304" s="3" t="s">
        <v>43</v>
      </c>
      <c r="B304" s="2">
        <v>16000000</v>
      </c>
      <c r="C304" s="2">
        <v>10989102.789999999</v>
      </c>
      <c r="D304" s="2">
        <v>26989102.789999999</v>
      </c>
    </row>
    <row r="305" spans="1:4" x14ac:dyDescent="0.25">
      <c r="A305" s="7" t="s">
        <v>59</v>
      </c>
      <c r="B305" s="2">
        <v>16000000</v>
      </c>
      <c r="C305" s="2">
        <v>10989102.789999999</v>
      </c>
      <c r="D305" s="2">
        <v>26989102.789999999</v>
      </c>
    </row>
    <row r="306" spans="1:4" x14ac:dyDescent="0.25">
      <c r="A306" s="8" t="s">
        <v>76</v>
      </c>
      <c r="B306" s="2"/>
      <c r="C306" s="2">
        <v>1165304</v>
      </c>
      <c r="D306" s="2">
        <v>1165304</v>
      </c>
    </row>
    <row r="307" spans="1:4" x14ac:dyDescent="0.25">
      <c r="A307" s="9" t="s">
        <v>222</v>
      </c>
      <c r="B307" s="2"/>
      <c r="C307" s="2">
        <v>1165304</v>
      </c>
      <c r="D307" s="2">
        <v>1165304</v>
      </c>
    </row>
    <row r="308" spans="1:4" x14ac:dyDescent="0.25">
      <c r="A308" s="8" t="s">
        <v>73</v>
      </c>
      <c r="B308" s="2"/>
      <c r="C308" s="2">
        <v>0</v>
      </c>
      <c r="D308" s="2">
        <v>0</v>
      </c>
    </row>
    <row r="309" spans="1:4" x14ac:dyDescent="0.25">
      <c r="A309" s="9" t="s">
        <v>223</v>
      </c>
      <c r="B309" s="2"/>
      <c r="C309" s="2">
        <v>0</v>
      </c>
      <c r="D309" s="2">
        <v>0</v>
      </c>
    </row>
    <row r="310" spans="1:4" x14ac:dyDescent="0.25">
      <c r="A310" s="8" t="s">
        <v>61</v>
      </c>
      <c r="B310" s="2"/>
      <c r="C310" s="2">
        <v>2581105.88</v>
      </c>
      <c r="D310" s="2">
        <v>2581105.88</v>
      </c>
    </row>
    <row r="311" spans="1:4" x14ac:dyDescent="0.25">
      <c r="A311" s="9" t="s">
        <v>224</v>
      </c>
      <c r="B311" s="2"/>
      <c r="C311" s="2">
        <v>2581105.88</v>
      </c>
      <c r="D311" s="2">
        <v>2581105.88</v>
      </c>
    </row>
    <row r="312" spans="1:4" x14ac:dyDescent="0.25">
      <c r="A312" s="8" t="s">
        <v>62</v>
      </c>
      <c r="B312" s="2">
        <v>16000000</v>
      </c>
      <c r="C312" s="2">
        <v>7242692.9100000001</v>
      </c>
      <c r="D312" s="2">
        <v>23242692.91</v>
      </c>
    </row>
    <row r="313" spans="1:4" x14ac:dyDescent="0.25">
      <c r="A313" s="9" t="s">
        <v>225</v>
      </c>
      <c r="B313" s="2">
        <v>16000000</v>
      </c>
      <c r="D313" s="2">
        <v>16000000</v>
      </c>
    </row>
    <row r="314" spans="1:4" x14ac:dyDescent="0.25">
      <c r="A314" s="9" t="s">
        <v>226</v>
      </c>
      <c r="B314" s="2"/>
      <c r="C314" s="2">
        <v>7242692.9100000001</v>
      </c>
      <c r="D314" s="2">
        <v>7242692.9100000001</v>
      </c>
    </row>
    <row r="315" spans="1:4" x14ac:dyDescent="0.25">
      <c r="A315" s="3" t="s">
        <v>44</v>
      </c>
      <c r="B315" s="2">
        <v>31250000</v>
      </c>
      <c r="D315" s="2">
        <v>31250000</v>
      </c>
    </row>
    <row r="316" spans="1:4" x14ac:dyDescent="0.25">
      <c r="A316" s="7" t="s">
        <v>60</v>
      </c>
      <c r="B316" s="2">
        <v>31250000</v>
      </c>
      <c r="D316" s="2">
        <v>31250000</v>
      </c>
    </row>
    <row r="317" spans="1:4" x14ac:dyDescent="0.25">
      <c r="A317" s="8" t="s">
        <v>75</v>
      </c>
      <c r="B317" s="2">
        <v>31250000</v>
      </c>
      <c r="D317" s="2">
        <v>31250000</v>
      </c>
    </row>
    <row r="318" spans="1:4" x14ac:dyDescent="0.25">
      <c r="A318" s="9" t="s">
        <v>227</v>
      </c>
      <c r="B318" s="2">
        <v>31250000</v>
      </c>
      <c r="D318" s="2">
        <v>31250000</v>
      </c>
    </row>
    <row r="319" spans="1:4" x14ac:dyDescent="0.25">
      <c r="A319" s="3" t="s">
        <v>45</v>
      </c>
      <c r="B319" s="2">
        <v>1454346.44</v>
      </c>
      <c r="C319" s="2">
        <v>139578.18</v>
      </c>
      <c r="D319" s="2">
        <v>1593924.62</v>
      </c>
    </row>
    <row r="320" spans="1:4" x14ac:dyDescent="0.25">
      <c r="A320" s="7" t="s">
        <v>58</v>
      </c>
      <c r="B320" s="2">
        <v>1454346.44</v>
      </c>
      <c r="D320" s="2">
        <v>1454346.44</v>
      </c>
    </row>
    <row r="321" spans="1:4" x14ac:dyDescent="0.25">
      <c r="A321" s="8" t="s">
        <v>68</v>
      </c>
      <c r="B321" s="2">
        <v>1454346.44</v>
      </c>
      <c r="D321" s="2">
        <v>1454346.44</v>
      </c>
    </row>
    <row r="322" spans="1:4" x14ac:dyDescent="0.25">
      <c r="A322" s="9" t="s">
        <v>228</v>
      </c>
      <c r="B322" s="2">
        <v>1454346.44</v>
      </c>
      <c r="D322" s="2">
        <v>1454346.44</v>
      </c>
    </row>
    <row r="323" spans="1:4" x14ac:dyDescent="0.25">
      <c r="A323" s="7" t="s">
        <v>59</v>
      </c>
      <c r="B323" s="2"/>
      <c r="C323" s="2">
        <v>139578.18</v>
      </c>
      <c r="D323" s="2">
        <v>139578.18</v>
      </c>
    </row>
    <row r="324" spans="1:4" x14ac:dyDescent="0.25">
      <c r="A324" s="8" t="s">
        <v>65</v>
      </c>
      <c r="B324" s="2"/>
      <c r="C324" s="2">
        <v>139578.18</v>
      </c>
      <c r="D324" s="2">
        <v>139578.18</v>
      </c>
    </row>
    <row r="325" spans="1:4" x14ac:dyDescent="0.25">
      <c r="A325" s="9" t="s">
        <v>229</v>
      </c>
      <c r="B325" s="2"/>
      <c r="C325" s="2">
        <v>74861.62</v>
      </c>
      <c r="D325" s="2">
        <v>74861.62</v>
      </c>
    </row>
    <row r="326" spans="1:4" x14ac:dyDescent="0.25">
      <c r="A326" s="9" t="s">
        <v>230</v>
      </c>
      <c r="B326" s="2"/>
      <c r="C326" s="2">
        <v>64716.56</v>
      </c>
      <c r="D326" s="2">
        <v>64716.56</v>
      </c>
    </row>
    <row r="327" spans="1:4" x14ac:dyDescent="0.25">
      <c r="A327" s="3" t="s">
        <v>46</v>
      </c>
      <c r="B327" s="2"/>
      <c r="C327" s="2">
        <v>570241.09</v>
      </c>
      <c r="D327" s="2">
        <v>570241.09</v>
      </c>
    </row>
    <row r="328" spans="1:4" x14ac:dyDescent="0.25">
      <c r="A328" s="7" t="s">
        <v>59</v>
      </c>
      <c r="B328" s="2"/>
      <c r="C328" s="2">
        <v>570241.09</v>
      </c>
      <c r="D328" s="2">
        <v>570241.09</v>
      </c>
    </row>
    <row r="329" spans="1:4" x14ac:dyDescent="0.25">
      <c r="A329" s="8" t="s">
        <v>61</v>
      </c>
      <c r="B329" s="2"/>
      <c r="C329" s="2">
        <v>210241.09</v>
      </c>
      <c r="D329" s="2">
        <v>210241.09</v>
      </c>
    </row>
    <row r="330" spans="1:4" x14ac:dyDescent="0.25">
      <c r="A330" s="9" t="s">
        <v>231</v>
      </c>
      <c r="B330" s="2"/>
      <c r="C330" s="2">
        <v>210241.09</v>
      </c>
      <c r="D330" s="2">
        <v>210241.09</v>
      </c>
    </row>
    <row r="331" spans="1:4" x14ac:dyDescent="0.25">
      <c r="A331" s="8" t="s">
        <v>69</v>
      </c>
      <c r="B331" s="2"/>
      <c r="C331" s="2">
        <v>360000</v>
      </c>
      <c r="D331" s="2">
        <v>360000</v>
      </c>
    </row>
    <row r="332" spans="1:4" x14ac:dyDescent="0.25">
      <c r="A332" s="9" t="s">
        <v>232</v>
      </c>
      <c r="B332" s="2"/>
      <c r="C332" s="2">
        <v>360000</v>
      </c>
      <c r="D332" s="2">
        <v>360000</v>
      </c>
    </row>
    <row r="333" spans="1:4" x14ac:dyDescent="0.25">
      <c r="A333" s="3" t="s">
        <v>47</v>
      </c>
      <c r="B333" s="2">
        <v>180000000</v>
      </c>
      <c r="C333" s="2">
        <v>6000000000</v>
      </c>
      <c r="D333" s="2">
        <v>6180000000</v>
      </c>
    </row>
    <row r="334" spans="1:4" x14ac:dyDescent="0.25">
      <c r="A334" s="7" t="s">
        <v>58</v>
      </c>
      <c r="B334" s="2">
        <v>180000000</v>
      </c>
      <c r="C334" s="2">
        <v>6000000000</v>
      </c>
      <c r="D334" s="2">
        <v>6180000000</v>
      </c>
    </row>
    <row r="335" spans="1:4" x14ac:dyDescent="0.25">
      <c r="A335" s="8" t="s">
        <v>66</v>
      </c>
      <c r="B335" s="2">
        <v>180000000</v>
      </c>
      <c r="C335" s="2">
        <v>6000000000</v>
      </c>
      <c r="D335" s="2">
        <v>6180000000</v>
      </c>
    </row>
    <row r="336" spans="1:4" x14ac:dyDescent="0.25">
      <c r="A336" s="9" t="s">
        <v>233</v>
      </c>
      <c r="B336" s="2">
        <v>180000000</v>
      </c>
      <c r="D336" s="2">
        <v>180000000</v>
      </c>
    </row>
    <row r="337" spans="1:4" x14ac:dyDescent="0.25">
      <c r="A337" s="9" t="s">
        <v>234</v>
      </c>
      <c r="B337" s="2"/>
      <c r="C337" s="2">
        <v>6000000000</v>
      </c>
      <c r="D337" s="2">
        <v>6000000000</v>
      </c>
    </row>
    <row r="338" spans="1:4" x14ac:dyDescent="0.25">
      <c r="A338" s="3" t="s">
        <v>48</v>
      </c>
      <c r="B338" s="2">
        <v>38648864.960000001</v>
      </c>
      <c r="C338" s="2">
        <v>535544.54999999993</v>
      </c>
      <c r="D338" s="2">
        <v>39184409.509999998</v>
      </c>
    </row>
    <row r="339" spans="1:4" x14ac:dyDescent="0.25">
      <c r="A339" s="7" t="s">
        <v>59</v>
      </c>
      <c r="B339" s="2">
        <v>38648864.960000001</v>
      </c>
      <c r="C339" s="2">
        <v>535544.54999999993</v>
      </c>
      <c r="D339" s="2">
        <v>39184409.509999998</v>
      </c>
    </row>
    <row r="340" spans="1:4" x14ac:dyDescent="0.25">
      <c r="A340" s="8" t="s">
        <v>72</v>
      </c>
      <c r="B340" s="2">
        <v>34365000</v>
      </c>
      <c r="D340" s="2">
        <v>34365000</v>
      </c>
    </row>
    <row r="341" spans="1:4" x14ac:dyDescent="0.25">
      <c r="A341" s="9" t="s">
        <v>235</v>
      </c>
      <c r="B341" s="2">
        <v>34365000</v>
      </c>
      <c r="D341" s="2">
        <v>34365000</v>
      </c>
    </row>
    <row r="342" spans="1:4" x14ac:dyDescent="0.25">
      <c r="A342" s="8" t="s">
        <v>61</v>
      </c>
      <c r="B342" s="2">
        <v>4283864.96</v>
      </c>
      <c r="C342" s="2">
        <v>535544.54999999993</v>
      </c>
      <c r="D342" s="2">
        <v>4819409.51</v>
      </c>
    </row>
    <row r="343" spans="1:4" x14ac:dyDescent="0.25">
      <c r="A343" s="9" t="s">
        <v>236</v>
      </c>
      <c r="B343" s="2">
        <v>4283864.96</v>
      </c>
      <c r="D343" s="2">
        <v>4283864.96</v>
      </c>
    </row>
    <row r="344" spans="1:4" x14ac:dyDescent="0.25">
      <c r="A344" s="9" t="s">
        <v>237</v>
      </c>
      <c r="B344" s="2"/>
      <c r="C344" s="2">
        <v>535544.54999999993</v>
      </c>
      <c r="D344" s="2">
        <v>535544.54999999993</v>
      </c>
    </row>
    <row r="345" spans="1:4" x14ac:dyDescent="0.25">
      <c r="A345" s="3" t="s">
        <v>49</v>
      </c>
      <c r="B345" s="2">
        <v>2904089289.4200001</v>
      </c>
      <c r="C345" s="2">
        <v>177075000</v>
      </c>
      <c r="D345" s="2">
        <v>3081164289.4200001</v>
      </c>
    </row>
    <row r="346" spans="1:4" x14ac:dyDescent="0.25">
      <c r="A346" s="7" t="s">
        <v>58</v>
      </c>
      <c r="B346" s="2">
        <v>2903839289.4200001</v>
      </c>
      <c r="C346" s="2">
        <v>177025000</v>
      </c>
      <c r="D346" s="2">
        <v>3080864289.4200001</v>
      </c>
    </row>
    <row r="347" spans="1:4" x14ac:dyDescent="0.25">
      <c r="A347" s="8" t="s">
        <v>70</v>
      </c>
      <c r="B347" s="2"/>
      <c r="C347" s="2">
        <v>1000000</v>
      </c>
      <c r="D347" s="2">
        <v>1000000</v>
      </c>
    </row>
    <row r="348" spans="1:4" x14ac:dyDescent="0.25">
      <c r="A348" s="9" t="s">
        <v>238</v>
      </c>
      <c r="B348" s="2"/>
      <c r="C348" s="2">
        <v>1000000</v>
      </c>
      <c r="D348" s="2">
        <v>1000000</v>
      </c>
    </row>
    <row r="349" spans="1:4" x14ac:dyDescent="0.25">
      <c r="A349" s="8" t="s">
        <v>63</v>
      </c>
      <c r="B349" s="2">
        <v>1000000</v>
      </c>
      <c r="C349" s="2">
        <v>1025000</v>
      </c>
      <c r="D349" s="2">
        <v>2025000</v>
      </c>
    </row>
    <row r="350" spans="1:4" x14ac:dyDescent="0.25">
      <c r="A350" s="9" t="s">
        <v>239</v>
      </c>
      <c r="B350" s="2">
        <v>1000000</v>
      </c>
      <c r="D350" s="2">
        <v>1000000</v>
      </c>
    </row>
    <row r="351" spans="1:4" x14ac:dyDescent="0.25">
      <c r="A351" s="9" t="s">
        <v>240</v>
      </c>
      <c r="B351" s="2"/>
      <c r="C351" s="2">
        <v>1025000</v>
      </c>
      <c r="D351" s="2">
        <v>1025000</v>
      </c>
    </row>
    <row r="352" spans="1:4" x14ac:dyDescent="0.25">
      <c r="A352" s="8" t="s">
        <v>66</v>
      </c>
      <c r="B352" s="2">
        <v>2902839289.4200001</v>
      </c>
      <c r="D352" s="2">
        <v>2902839289.4200001</v>
      </c>
    </row>
    <row r="353" spans="1:4" x14ac:dyDescent="0.25">
      <c r="A353" s="9" t="s">
        <v>241</v>
      </c>
      <c r="B353" s="2">
        <v>2902839289.4200001</v>
      </c>
      <c r="D353" s="2">
        <v>2902839289.4200001</v>
      </c>
    </row>
    <row r="354" spans="1:4" x14ac:dyDescent="0.25">
      <c r="A354" s="8" t="s">
        <v>67</v>
      </c>
      <c r="B354" s="2"/>
      <c r="C354" s="2">
        <v>175000000</v>
      </c>
      <c r="D354" s="2">
        <v>175000000</v>
      </c>
    </row>
    <row r="355" spans="1:4" x14ac:dyDescent="0.25">
      <c r="A355" s="9" t="s">
        <v>242</v>
      </c>
      <c r="B355" s="2"/>
      <c r="C355" s="2">
        <v>175000000</v>
      </c>
      <c r="D355" s="2">
        <v>175000000</v>
      </c>
    </row>
    <row r="356" spans="1:4" x14ac:dyDescent="0.25">
      <c r="A356" s="7" t="s">
        <v>59</v>
      </c>
      <c r="B356" s="2">
        <v>250000</v>
      </c>
      <c r="C356" s="2">
        <v>50000</v>
      </c>
      <c r="D356" s="2">
        <v>300000</v>
      </c>
    </row>
    <row r="357" spans="1:4" x14ac:dyDescent="0.25">
      <c r="A357" s="8" t="s">
        <v>64</v>
      </c>
      <c r="B357" s="2">
        <v>250000</v>
      </c>
      <c r="D357" s="2">
        <v>250000</v>
      </c>
    </row>
    <row r="358" spans="1:4" x14ac:dyDescent="0.25">
      <c r="A358" s="9" t="s">
        <v>243</v>
      </c>
      <c r="B358" s="2">
        <v>250000</v>
      </c>
      <c r="D358" s="2">
        <v>250000</v>
      </c>
    </row>
    <row r="359" spans="1:4" x14ac:dyDescent="0.25">
      <c r="A359" s="8" t="s">
        <v>61</v>
      </c>
      <c r="B359" s="2"/>
      <c r="C359" s="2">
        <v>50000</v>
      </c>
      <c r="D359" s="2">
        <v>50000</v>
      </c>
    </row>
    <row r="360" spans="1:4" x14ac:dyDescent="0.25">
      <c r="A360" s="9" t="s">
        <v>244</v>
      </c>
      <c r="B360" s="2"/>
      <c r="C360" s="2">
        <v>50000</v>
      </c>
      <c r="D360" s="2">
        <v>50000</v>
      </c>
    </row>
    <row r="361" spans="1:4" x14ac:dyDescent="0.25">
      <c r="A361" s="3" t="s">
        <v>50</v>
      </c>
      <c r="B361" s="2">
        <v>3320000</v>
      </c>
      <c r="D361" s="2">
        <v>3320000</v>
      </c>
    </row>
    <row r="362" spans="1:4" x14ac:dyDescent="0.25">
      <c r="A362" s="7" t="s">
        <v>58</v>
      </c>
      <c r="B362" s="2">
        <v>3320000</v>
      </c>
      <c r="D362" s="2">
        <v>3320000</v>
      </c>
    </row>
    <row r="363" spans="1:4" x14ac:dyDescent="0.25">
      <c r="A363" s="8" t="s">
        <v>63</v>
      </c>
      <c r="B363" s="2">
        <v>2600000</v>
      </c>
      <c r="D363" s="2">
        <v>2600000</v>
      </c>
    </row>
    <row r="364" spans="1:4" x14ac:dyDescent="0.25">
      <c r="A364" s="9" t="s">
        <v>245</v>
      </c>
      <c r="B364" s="2">
        <v>2600000</v>
      </c>
      <c r="D364" s="2">
        <v>2600000</v>
      </c>
    </row>
    <row r="365" spans="1:4" x14ac:dyDescent="0.25">
      <c r="A365" s="8" t="s">
        <v>67</v>
      </c>
      <c r="B365" s="2">
        <v>720000</v>
      </c>
      <c r="D365" s="2">
        <v>720000</v>
      </c>
    </row>
    <row r="366" spans="1:4" x14ac:dyDescent="0.25">
      <c r="A366" s="9" t="s">
        <v>246</v>
      </c>
      <c r="B366" s="2">
        <v>720000</v>
      </c>
      <c r="D366" s="2">
        <v>720000</v>
      </c>
    </row>
    <row r="367" spans="1:4" x14ac:dyDescent="0.25">
      <c r="A367" s="3" t="s">
        <v>51</v>
      </c>
      <c r="B367" s="2"/>
      <c r="C367" s="2">
        <v>1000000</v>
      </c>
      <c r="D367" s="2">
        <v>1000000</v>
      </c>
    </row>
    <row r="368" spans="1:4" x14ac:dyDescent="0.25">
      <c r="A368" s="7" t="s">
        <v>58</v>
      </c>
      <c r="B368" s="2"/>
      <c r="C368" s="2">
        <v>1000000</v>
      </c>
      <c r="D368" s="2">
        <v>1000000</v>
      </c>
    </row>
    <row r="369" spans="1:4" x14ac:dyDescent="0.25">
      <c r="A369" s="8" t="s">
        <v>70</v>
      </c>
      <c r="B369" s="2"/>
      <c r="C369" s="2">
        <v>1000000</v>
      </c>
      <c r="D369" s="2">
        <v>1000000</v>
      </c>
    </row>
    <row r="370" spans="1:4" x14ac:dyDescent="0.25">
      <c r="A370" s="9" t="s">
        <v>247</v>
      </c>
      <c r="B370" s="2"/>
      <c r="C370" s="2">
        <v>1000000</v>
      </c>
      <c r="D370" s="2">
        <v>1000000</v>
      </c>
    </row>
    <row r="371" spans="1:4" x14ac:dyDescent="0.25">
      <c r="A371" s="3" t="s">
        <v>52</v>
      </c>
      <c r="B371" s="2">
        <v>446675</v>
      </c>
      <c r="D371" s="2">
        <v>446675</v>
      </c>
    </row>
    <row r="372" spans="1:4" x14ac:dyDescent="0.25">
      <c r="A372" s="7" t="s">
        <v>60</v>
      </c>
      <c r="B372" s="2">
        <v>446675</v>
      </c>
      <c r="D372" s="2">
        <v>446675</v>
      </c>
    </row>
    <row r="373" spans="1:4" x14ac:dyDescent="0.25">
      <c r="A373" s="8" t="s">
        <v>74</v>
      </c>
      <c r="B373" s="2">
        <v>446675</v>
      </c>
      <c r="D373" s="2">
        <v>446675</v>
      </c>
    </row>
    <row r="374" spans="1:4" x14ac:dyDescent="0.25">
      <c r="A374" s="9" t="s">
        <v>161</v>
      </c>
      <c r="B374" s="2">
        <v>446675</v>
      </c>
      <c r="D374" s="2">
        <v>446675</v>
      </c>
    </row>
    <row r="375" spans="1:4" x14ac:dyDescent="0.25">
      <c r="A375" s="3" t="s">
        <v>53</v>
      </c>
      <c r="B375" s="2"/>
      <c r="C375" s="2">
        <v>405386968</v>
      </c>
      <c r="D375" s="2">
        <v>405386968</v>
      </c>
    </row>
    <row r="376" spans="1:4" x14ac:dyDescent="0.25">
      <c r="A376" s="7" t="s">
        <v>60</v>
      </c>
      <c r="B376" s="2"/>
      <c r="C376" s="2">
        <v>405386968</v>
      </c>
      <c r="D376" s="2">
        <v>405386968</v>
      </c>
    </row>
    <row r="377" spans="1:4" x14ac:dyDescent="0.25">
      <c r="A377" s="8" t="s">
        <v>75</v>
      </c>
      <c r="B377" s="2"/>
      <c r="C377" s="2">
        <v>405386968</v>
      </c>
      <c r="D377" s="2">
        <v>405386968</v>
      </c>
    </row>
    <row r="378" spans="1:4" x14ac:dyDescent="0.25">
      <c r="A378" s="9" t="s">
        <v>248</v>
      </c>
      <c r="B378" s="2"/>
      <c r="C378" s="2">
        <v>405386968</v>
      </c>
      <c r="D378" s="2">
        <v>405386968</v>
      </c>
    </row>
    <row r="379" spans="1:4" x14ac:dyDescent="0.25">
      <c r="A379" s="3" t="s">
        <v>54</v>
      </c>
      <c r="B379" s="2">
        <v>5245239.67</v>
      </c>
      <c r="D379" s="2">
        <v>5245239.67</v>
      </c>
    </row>
    <row r="380" spans="1:4" x14ac:dyDescent="0.25">
      <c r="A380" s="7" t="s">
        <v>58</v>
      </c>
      <c r="B380" s="2">
        <v>5245239.67</v>
      </c>
      <c r="D380" s="2">
        <v>5245239.67</v>
      </c>
    </row>
    <row r="381" spans="1:4" x14ac:dyDescent="0.25">
      <c r="A381" s="8" t="s">
        <v>74</v>
      </c>
      <c r="B381" s="2">
        <v>5245239.67</v>
      </c>
      <c r="D381" s="2">
        <v>5245239.67</v>
      </c>
    </row>
    <row r="382" spans="1:4" x14ac:dyDescent="0.25">
      <c r="A382" s="9" t="s">
        <v>249</v>
      </c>
      <c r="B382" s="2">
        <v>5245239.67</v>
      </c>
      <c r="D382" s="2">
        <v>5245239.67</v>
      </c>
    </row>
    <row r="383" spans="1:4" x14ac:dyDescent="0.25">
      <c r="A383" s="3" t="s">
        <v>55</v>
      </c>
      <c r="B383" s="2"/>
      <c r="C383" s="2">
        <v>2000000</v>
      </c>
      <c r="D383" s="2">
        <v>2000000</v>
      </c>
    </row>
    <row r="384" spans="1:4" x14ac:dyDescent="0.25">
      <c r="A384" s="7" t="s">
        <v>59</v>
      </c>
      <c r="B384" s="2"/>
      <c r="C384" s="2">
        <v>2000000</v>
      </c>
      <c r="D384" s="2">
        <v>2000000</v>
      </c>
    </row>
    <row r="385" spans="1:4" x14ac:dyDescent="0.25">
      <c r="A385" s="8" t="s">
        <v>75</v>
      </c>
      <c r="B385" s="2"/>
      <c r="C385" s="2">
        <v>2000000</v>
      </c>
      <c r="D385" s="2">
        <v>2000000</v>
      </c>
    </row>
    <row r="386" spans="1:4" x14ac:dyDescent="0.25">
      <c r="A386" s="9" t="s">
        <v>250</v>
      </c>
      <c r="B386" s="2"/>
      <c r="C386" s="2">
        <v>2000000</v>
      </c>
      <c r="D386" s="2">
        <v>2000000</v>
      </c>
    </row>
    <row r="387" spans="1:4" x14ac:dyDescent="0.25">
      <c r="A387" s="3" t="s">
        <v>5</v>
      </c>
      <c r="B387" s="2">
        <v>4252566317.3200006</v>
      </c>
      <c r="C387" s="2">
        <v>12217742304.27</v>
      </c>
      <c r="D387" s="2">
        <v>16470308621.589996</v>
      </c>
    </row>
  </sheetData>
  <pageMargins left="0.511811024" right="0.511811024" top="0.78740157499999996" bottom="0.78740157499999996" header="0.31496062000000002" footer="0.31496062000000002"/>
  <pageSetup paperSize="9" scale="5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3:H83"/>
  <sheetViews>
    <sheetView topLeftCell="B1" zoomScale="80" zoomScaleNormal="80" workbookViewId="0">
      <selection activeCell="M29" sqref="M29"/>
    </sheetView>
  </sheetViews>
  <sheetFormatPr defaultRowHeight="15" x14ac:dyDescent="0.25"/>
  <cols>
    <col min="1" max="1" width="70.140625" style="1" customWidth="1"/>
    <col min="2" max="2" width="20.28515625" style="5" customWidth="1"/>
    <col min="3" max="3" width="20" style="2" bestFit="1" customWidth="1"/>
    <col min="4" max="4" width="20" style="2" customWidth="1"/>
    <col min="5" max="6" width="20" style="1" bestFit="1" customWidth="1"/>
    <col min="7" max="7" width="15.7109375" style="1" customWidth="1"/>
    <col min="8" max="8" width="16.28515625" style="1" bestFit="1" customWidth="1"/>
    <col min="9" max="16384" width="9.140625" style="1"/>
  </cols>
  <sheetData>
    <row r="3" spans="1:8" x14ac:dyDescent="0.25">
      <c r="A3" s="1" t="s">
        <v>0</v>
      </c>
      <c r="B3" s="2" t="s">
        <v>1</v>
      </c>
      <c r="E3"/>
    </row>
    <row r="4" spans="1:8" x14ac:dyDescent="0.25">
      <c r="A4" s="1" t="s">
        <v>2</v>
      </c>
      <c r="B4" s="2" t="s">
        <v>3</v>
      </c>
      <c r="C4" s="2" t="s">
        <v>4</v>
      </c>
      <c r="D4" s="2" t="s">
        <v>5</v>
      </c>
      <c r="E4"/>
      <c r="F4" s="50"/>
      <c r="G4" s="50" t="s">
        <v>3</v>
      </c>
      <c r="H4" s="50" t="s">
        <v>4</v>
      </c>
    </row>
    <row r="5" spans="1:8" x14ac:dyDescent="0.25">
      <c r="A5" s="3" t="s">
        <v>6</v>
      </c>
      <c r="B5" s="2"/>
      <c r="C5" s="2">
        <v>4500000</v>
      </c>
      <c r="D5" s="2">
        <v>4500000</v>
      </c>
      <c r="E5"/>
      <c r="F5" s="50" t="s">
        <v>3</v>
      </c>
      <c r="G5" s="51">
        <v>4252566317.3200006</v>
      </c>
      <c r="H5" s="52">
        <v>12217742304.27</v>
      </c>
    </row>
    <row r="6" spans="1:8" x14ac:dyDescent="0.25">
      <c r="A6" s="3" t="s">
        <v>7</v>
      </c>
      <c r="B6" s="2"/>
      <c r="C6" s="2">
        <v>960000</v>
      </c>
      <c r="D6" s="2">
        <v>960000</v>
      </c>
      <c r="E6"/>
      <c r="F6" s="50" t="s">
        <v>4</v>
      </c>
      <c r="G6" s="53">
        <v>0.25819999999999999</v>
      </c>
      <c r="H6" s="54">
        <v>0.74180000000000001</v>
      </c>
    </row>
    <row r="7" spans="1:8" x14ac:dyDescent="0.25">
      <c r="A7" s="3" t="s">
        <v>8</v>
      </c>
      <c r="B7" s="2"/>
      <c r="C7" s="2">
        <v>2500000</v>
      </c>
      <c r="D7" s="2">
        <v>2500000</v>
      </c>
      <c r="E7"/>
      <c r="F7"/>
    </row>
    <row r="8" spans="1:8" x14ac:dyDescent="0.25">
      <c r="A8" s="3" t="s">
        <v>9</v>
      </c>
      <c r="B8" s="2"/>
      <c r="C8" s="2">
        <v>1431695.03</v>
      </c>
      <c r="D8" s="2">
        <v>1431695.03</v>
      </c>
      <c r="E8"/>
      <c r="F8"/>
    </row>
    <row r="9" spans="1:8" x14ac:dyDescent="0.25">
      <c r="A9" s="3" t="s">
        <v>10</v>
      </c>
      <c r="B9" s="2">
        <v>17228032.77</v>
      </c>
      <c r="C9" s="2">
        <v>50000000</v>
      </c>
      <c r="D9" s="2">
        <v>67228032.769999996</v>
      </c>
      <c r="E9"/>
      <c r="F9"/>
    </row>
    <row r="10" spans="1:8" x14ac:dyDescent="0.25">
      <c r="A10" s="3" t="s">
        <v>11</v>
      </c>
      <c r="B10" s="2">
        <v>90717774.549999997</v>
      </c>
      <c r="D10" s="2">
        <v>90717774.549999997</v>
      </c>
      <c r="E10"/>
      <c r="F10"/>
    </row>
    <row r="11" spans="1:8" x14ac:dyDescent="0.25">
      <c r="A11" s="3" t="s">
        <v>12</v>
      </c>
      <c r="B11" s="2">
        <v>914831.09</v>
      </c>
      <c r="D11" s="2">
        <v>914831.09</v>
      </c>
      <c r="E11"/>
      <c r="F11"/>
    </row>
    <row r="12" spans="1:8" x14ac:dyDescent="0.25">
      <c r="A12" s="3" t="s">
        <v>13</v>
      </c>
      <c r="B12" s="2">
        <v>1291120.48</v>
      </c>
      <c r="D12" s="2">
        <v>1291120.48</v>
      </c>
      <c r="E12"/>
      <c r="F12"/>
    </row>
    <row r="13" spans="1:8" x14ac:dyDescent="0.25">
      <c r="A13" s="3" t="s">
        <v>14</v>
      </c>
      <c r="B13" s="2">
        <v>22580100</v>
      </c>
      <c r="D13" s="2">
        <v>22580100</v>
      </c>
      <c r="E13"/>
      <c r="F13"/>
    </row>
    <row r="14" spans="1:8" x14ac:dyDescent="0.25">
      <c r="A14" s="3" t="s">
        <v>15</v>
      </c>
      <c r="B14" s="2">
        <v>15556642.390000001</v>
      </c>
      <c r="C14" s="2">
        <v>90692883.379999995</v>
      </c>
      <c r="D14" s="2">
        <v>106249525.77</v>
      </c>
      <c r="E14"/>
      <c r="F14"/>
    </row>
    <row r="15" spans="1:8" x14ac:dyDescent="0.25">
      <c r="A15" s="3" t="s">
        <v>16</v>
      </c>
      <c r="B15" s="2"/>
      <c r="C15" s="2">
        <v>414572210.81</v>
      </c>
      <c r="D15" s="2">
        <v>414572210.81</v>
      </c>
      <c r="E15"/>
      <c r="F15"/>
    </row>
    <row r="16" spans="1:8" x14ac:dyDescent="0.25">
      <c r="A16" s="3" t="s">
        <v>17</v>
      </c>
      <c r="B16" s="2"/>
      <c r="C16" s="2">
        <v>212000</v>
      </c>
      <c r="D16" s="2">
        <v>212000</v>
      </c>
      <c r="E16"/>
      <c r="F16"/>
    </row>
    <row r="17" spans="1:6" x14ac:dyDescent="0.25">
      <c r="A17" s="3" t="s">
        <v>18</v>
      </c>
      <c r="B17" s="2">
        <v>100000</v>
      </c>
      <c r="D17" s="2">
        <v>100000</v>
      </c>
      <c r="E17"/>
      <c r="F17"/>
    </row>
    <row r="18" spans="1:6" x14ac:dyDescent="0.25">
      <c r="A18" s="3" t="s">
        <v>19</v>
      </c>
      <c r="B18" s="2"/>
      <c r="C18" s="2">
        <v>180000000</v>
      </c>
      <c r="D18" s="2">
        <v>180000000</v>
      </c>
      <c r="E18"/>
      <c r="F18"/>
    </row>
    <row r="19" spans="1:6" x14ac:dyDescent="0.25">
      <c r="A19" s="3" t="s">
        <v>20</v>
      </c>
      <c r="B19" s="2">
        <v>29621806.73</v>
      </c>
      <c r="D19" s="2">
        <v>29621806.73</v>
      </c>
      <c r="E19"/>
      <c r="F19"/>
    </row>
    <row r="20" spans="1:6" x14ac:dyDescent="0.25">
      <c r="A20" s="3" t="s">
        <v>21</v>
      </c>
      <c r="B20" s="2"/>
      <c r="C20" s="2">
        <v>509320</v>
      </c>
      <c r="D20" s="2">
        <v>509320</v>
      </c>
      <c r="E20"/>
      <c r="F20"/>
    </row>
    <row r="21" spans="1:6" x14ac:dyDescent="0.25">
      <c r="A21" s="3" t="s">
        <v>22</v>
      </c>
      <c r="B21" s="2">
        <v>200000</v>
      </c>
      <c r="D21" s="2">
        <v>200000</v>
      </c>
      <c r="E21"/>
      <c r="F21"/>
    </row>
    <row r="22" spans="1:6" x14ac:dyDescent="0.25">
      <c r="A22" s="3" t="s">
        <v>23</v>
      </c>
      <c r="B22" s="2">
        <v>764963612.56999993</v>
      </c>
      <c r="C22" s="2">
        <v>101674503.5</v>
      </c>
      <c r="D22" s="2">
        <v>866638116.06999993</v>
      </c>
      <c r="E22"/>
      <c r="F22"/>
    </row>
    <row r="23" spans="1:6" x14ac:dyDescent="0.25">
      <c r="A23" s="3" t="s">
        <v>24</v>
      </c>
      <c r="B23" s="2">
        <v>21680000</v>
      </c>
      <c r="C23" s="2">
        <v>88800000</v>
      </c>
      <c r="D23" s="2">
        <v>110480000</v>
      </c>
      <c r="E23"/>
      <c r="F23"/>
    </row>
    <row r="24" spans="1:6" x14ac:dyDescent="0.25">
      <c r="A24" s="3" t="s">
        <v>25</v>
      </c>
      <c r="B24" s="2">
        <v>2860708.58</v>
      </c>
      <c r="C24" s="2">
        <v>100000</v>
      </c>
      <c r="D24" s="2">
        <v>2960708.58</v>
      </c>
      <c r="E24"/>
      <c r="F24"/>
    </row>
    <row r="25" spans="1:6" x14ac:dyDescent="0.25">
      <c r="A25" s="3" t="s">
        <v>26</v>
      </c>
      <c r="B25" s="2">
        <v>2667643.8899999997</v>
      </c>
      <c r="C25" s="2">
        <v>40526101.899999999</v>
      </c>
      <c r="D25" s="2">
        <v>43193745.789999999</v>
      </c>
      <c r="E25"/>
      <c r="F25"/>
    </row>
    <row r="26" spans="1:6" x14ac:dyDescent="0.25">
      <c r="A26" s="3" t="s">
        <v>27</v>
      </c>
      <c r="B26" s="2"/>
      <c r="C26" s="2">
        <v>3000000000</v>
      </c>
      <c r="D26" s="2">
        <v>3000000000</v>
      </c>
      <c r="E26"/>
      <c r="F26"/>
    </row>
    <row r="27" spans="1:6" x14ac:dyDescent="0.25">
      <c r="A27" s="3" t="s">
        <v>28</v>
      </c>
      <c r="B27" s="2"/>
      <c r="C27" s="2">
        <v>26499128.030000001</v>
      </c>
      <c r="D27" s="2">
        <v>26499128.030000001</v>
      </c>
      <c r="E27"/>
      <c r="F27"/>
    </row>
    <row r="28" spans="1:6" x14ac:dyDescent="0.25">
      <c r="A28" s="3" t="s">
        <v>29</v>
      </c>
      <c r="B28" s="2"/>
      <c r="C28" s="2">
        <v>95966025.969999999</v>
      </c>
      <c r="D28" s="2">
        <v>95966025.969999999</v>
      </c>
      <c r="E28"/>
      <c r="F28"/>
    </row>
    <row r="29" spans="1:6" x14ac:dyDescent="0.25">
      <c r="A29" s="3" t="s">
        <v>30</v>
      </c>
      <c r="B29" s="2"/>
      <c r="C29" s="2">
        <v>2214912.94</v>
      </c>
      <c r="D29" s="2">
        <v>2214912.94</v>
      </c>
      <c r="E29"/>
      <c r="F29"/>
    </row>
    <row r="30" spans="1:6" x14ac:dyDescent="0.25">
      <c r="A30" s="3" t="s">
        <v>31</v>
      </c>
      <c r="B30" s="2">
        <v>9447798.9800000004</v>
      </c>
      <c r="D30" s="2">
        <v>9447798.9800000004</v>
      </c>
      <c r="E30"/>
      <c r="F30"/>
    </row>
    <row r="31" spans="1:6" x14ac:dyDescent="0.25">
      <c r="A31" s="3" t="s">
        <v>32</v>
      </c>
      <c r="B31" s="2">
        <v>601000</v>
      </c>
      <c r="D31" s="2">
        <v>601000</v>
      </c>
      <c r="E31"/>
      <c r="F31"/>
    </row>
    <row r="32" spans="1:6" x14ac:dyDescent="0.25">
      <c r="A32" s="3" t="s">
        <v>33</v>
      </c>
      <c r="B32" s="2"/>
      <c r="C32" s="2">
        <v>118043131.48</v>
      </c>
      <c r="D32" s="2">
        <v>118043131.48</v>
      </c>
      <c r="E32"/>
      <c r="F32"/>
    </row>
    <row r="33" spans="1:6" x14ac:dyDescent="0.25">
      <c r="A33" s="3" t="s">
        <v>34</v>
      </c>
      <c r="B33" s="2">
        <v>2658945.94</v>
      </c>
      <c r="C33" s="2">
        <v>300000000</v>
      </c>
      <c r="D33" s="2">
        <v>302658945.94</v>
      </c>
      <c r="E33"/>
      <c r="F33"/>
    </row>
    <row r="34" spans="1:6" x14ac:dyDescent="0.25">
      <c r="A34" s="3" t="s">
        <v>35</v>
      </c>
      <c r="B34" s="2">
        <v>3276038.95</v>
      </c>
      <c r="D34" s="2">
        <v>3276038.95</v>
      </c>
      <c r="E34"/>
      <c r="F34"/>
    </row>
    <row r="35" spans="1:6" x14ac:dyDescent="0.25">
      <c r="A35" s="3" t="s">
        <v>36</v>
      </c>
      <c r="B35" s="2">
        <v>880000</v>
      </c>
      <c r="D35" s="2">
        <v>880000</v>
      </c>
      <c r="E35"/>
      <c r="F35"/>
    </row>
    <row r="36" spans="1:6" x14ac:dyDescent="0.25">
      <c r="A36" s="3" t="s">
        <v>37</v>
      </c>
      <c r="B36" s="2">
        <v>3402182.7</v>
      </c>
      <c r="D36" s="2">
        <v>3402182.7</v>
      </c>
      <c r="E36"/>
      <c r="F36"/>
    </row>
    <row r="37" spans="1:6" x14ac:dyDescent="0.25">
      <c r="A37" s="3" t="s">
        <v>38</v>
      </c>
      <c r="B37" s="2"/>
      <c r="C37" s="2">
        <v>968306.63</v>
      </c>
      <c r="D37" s="2">
        <v>968306.63</v>
      </c>
      <c r="E37"/>
      <c r="F37"/>
    </row>
    <row r="38" spans="1:6" x14ac:dyDescent="0.25">
      <c r="A38" s="3" t="s">
        <v>39</v>
      </c>
      <c r="B38" s="2"/>
      <c r="C38" s="2">
        <v>105376168.39</v>
      </c>
      <c r="D38" s="2">
        <v>105376168.39</v>
      </c>
      <c r="E38"/>
      <c r="F38"/>
    </row>
    <row r="39" spans="1:6" x14ac:dyDescent="0.25">
      <c r="A39" s="3" t="s">
        <v>40</v>
      </c>
      <c r="B39" s="2"/>
      <c r="C39" s="2">
        <v>17605628.050000001</v>
      </c>
      <c r="D39" s="2">
        <v>17605628.050000001</v>
      </c>
      <c r="E39"/>
      <c r="F39"/>
    </row>
    <row r="40" spans="1:6" x14ac:dyDescent="0.25">
      <c r="A40" s="3" t="s">
        <v>41</v>
      </c>
      <c r="B40" s="2"/>
      <c r="C40" s="2">
        <v>227813.29</v>
      </c>
      <c r="D40" s="2">
        <v>227813.29</v>
      </c>
      <c r="E40"/>
      <c r="F40"/>
    </row>
    <row r="41" spans="1:6" x14ac:dyDescent="0.25">
      <c r="A41" s="3" t="s">
        <v>42</v>
      </c>
      <c r="B41" s="2">
        <v>81463662.209999993</v>
      </c>
      <c r="C41" s="2">
        <v>976666040.25999987</v>
      </c>
      <c r="D41" s="2">
        <v>1058129702.4699999</v>
      </c>
      <c r="E41"/>
      <c r="F41"/>
    </row>
    <row r="42" spans="1:6" x14ac:dyDescent="0.25">
      <c r="A42" s="3" t="s">
        <v>43</v>
      </c>
      <c r="B42" s="2">
        <v>16000000</v>
      </c>
      <c r="C42" s="2">
        <v>10989102.789999999</v>
      </c>
      <c r="D42" s="2">
        <v>26989102.789999999</v>
      </c>
      <c r="E42"/>
      <c r="F42"/>
    </row>
    <row r="43" spans="1:6" x14ac:dyDescent="0.25">
      <c r="A43" s="3" t="s">
        <v>44</v>
      </c>
      <c r="B43" s="2">
        <v>31250000</v>
      </c>
      <c r="D43" s="2">
        <v>31250000</v>
      </c>
      <c r="E43"/>
      <c r="F43"/>
    </row>
    <row r="44" spans="1:6" x14ac:dyDescent="0.25">
      <c r="A44" s="3" t="s">
        <v>45</v>
      </c>
      <c r="B44" s="2">
        <v>1454346.44</v>
      </c>
      <c r="C44" s="2">
        <v>139578.18</v>
      </c>
      <c r="D44" s="2">
        <v>1593924.6199999999</v>
      </c>
      <c r="E44"/>
      <c r="F44"/>
    </row>
    <row r="45" spans="1:6" x14ac:dyDescent="0.25">
      <c r="A45" s="3" t="s">
        <v>46</v>
      </c>
      <c r="B45" s="2"/>
      <c r="C45" s="2">
        <v>570241.09</v>
      </c>
      <c r="D45" s="2">
        <v>570241.09</v>
      </c>
      <c r="E45"/>
      <c r="F45"/>
    </row>
    <row r="46" spans="1:6" x14ac:dyDescent="0.25">
      <c r="A46" s="3" t="s">
        <v>47</v>
      </c>
      <c r="B46" s="2">
        <v>180000000</v>
      </c>
      <c r="C46" s="2">
        <v>6000000000</v>
      </c>
      <c r="D46" s="2">
        <v>6180000000</v>
      </c>
      <c r="E46"/>
      <c r="F46"/>
    </row>
    <row r="47" spans="1:6" x14ac:dyDescent="0.25">
      <c r="A47" s="3" t="s">
        <v>48</v>
      </c>
      <c r="B47" s="2">
        <v>38648864.960000001</v>
      </c>
      <c r="C47" s="2">
        <v>535544.54999999993</v>
      </c>
      <c r="D47" s="2">
        <v>39184409.509999998</v>
      </c>
      <c r="E47"/>
      <c r="F47"/>
    </row>
    <row r="48" spans="1:6" x14ac:dyDescent="0.25">
      <c r="A48" s="3" t="s">
        <v>49</v>
      </c>
      <c r="B48" s="2">
        <v>2904089289.4200001</v>
      </c>
      <c r="C48" s="2">
        <v>177075000</v>
      </c>
      <c r="D48" s="2">
        <v>3081164289.4200001</v>
      </c>
      <c r="E48"/>
      <c r="F48"/>
    </row>
    <row r="49" spans="1:6" x14ac:dyDescent="0.25">
      <c r="A49" s="3" t="s">
        <v>50</v>
      </c>
      <c r="B49" s="2">
        <v>3320000</v>
      </c>
      <c r="D49" s="2">
        <v>3320000</v>
      </c>
      <c r="E49"/>
      <c r="F49"/>
    </row>
    <row r="50" spans="1:6" x14ac:dyDescent="0.25">
      <c r="A50" s="3" t="s">
        <v>51</v>
      </c>
      <c r="B50" s="2"/>
      <c r="C50" s="2">
        <v>1000000</v>
      </c>
      <c r="D50" s="2">
        <v>1000000</v>
      </c>
      <c r="E50"/>
      <c r="F50"/>
    </row>
    <row r="51" spans="1:6" x14ac:dyDescent="0.25">
      <c r="A51" s="3" t="s">
        <v>52</v>
      </c>
      <c r="B51" s="2">
        <v>446675</v>
      </c>
      <c r="D51" s="2">
        <v>446675</v>
      </c>
      <c r="E51"/>
      <c r="F51"/>
    </row>
    <row r="52" spans="1:6" x14ac:dyDescent="0.25">
      <c r="A52" s="3" t="s">
        <v>53</v>
      </c>
      <c r="B52" s="2"/>
      <c r="C52" s="2">
        <v>405386968</v>
      </c>
      <c r="D52" s="2">
        <v>405386968</v>
      </c>
      <c r="E52"/>
      <c r="F52"/>
    </row>
    <row r="53" spans="1:6" x14ac:dyDescent="0.25">
      <c r="A53" s="3" t="s">
        <v>54</v>
      </c>
      <c r="B53" s="2">
        <v>5245239.67</v>
      </c>
      <c r="D53" s="2">
        <v>5245239.67</v>
      </c>
      <c r="E53"/>
      <c r="F53"/>
    </row>
    <row r="54" spans="1:6" x14ac:dyDescent="0.25">
      <c r="A54" s="3" t="s">
        <v>55</v>
      </c>
      <c r="B54" s="2"/>
      <c r="C54" s="2">
        <v>2000000</v>
      </c>
      <c r="D54" s="2">
        <v>2000000</v>
      </c>
      <c r="E54"/>
      <c r="F54"/>
    </row>
    <row r="55" spans="1:6" x14ac:dyDescent="0.25">
      <c r="A55" s="3" t="s">
        <v>5</v>
      </c>
      <c r="B55" s="2">
        <v>4252566317.3200006</v>
      </c>
      <c r="C55" s="2">
        <v>12217742304.27</v>
      </c>
      <c r="D55" s="2">
        <v>16470308621.589998</v>
      </c>
      <c r="E55"/>
      <c r="F55"/>
    </row>
    <row r="56" spans="1:6" x14ac:dyDescent="0.25">
      <c r="A56"/>
      <c r="B56" s="4"/>
      <c r="C56" s="4"/>
      <c r="D56" s="4"/>
    </row>
    <row r="57" spans="1:6" x14ac:dyDescent="0.25">
      <c r="A57"/>
      <c r="B57" s="4"/>
      <c r="C57" s="4"/>
      <c r="D57" s="4"/>
    </row>
    <row r="58" spans="1:6" x14ac:dyDescent="0.25">
      <c r="A58"/>
      <c r="B58" s="4"/>
      <c r="C58" s="4"/>
      <c r="D58" s="4"/>
    </row>
    <row r="59" spans="1:6" x14ac:dyDescent="0.25">
      <c r="A59"/>
      <c r="B59" s="1"/>
      <c r="C59" s="1"/>
      <c r="D59" s="4"/>
    </row>
    <row r="60" spans="1:6" x14ac:dyDescent="0.25">
      <c r="B60" s="1"/>
      <c r="C60" s="1"/>
      <c r="E60" s="2"/>
    </row>
    <row r="61" spans="1:6" x14ac:dyDescent="0.25">
      <c r="B61" s="28"/>
      <c r="C61" s="29"/>
      <c r="E61" s="29"/>
    </row>
    <row r="62" spans="1:6" x14ac:dyDescent="0.25">
      <c r="E62" s="29"/>
    </row>
    <row r="83" spans="8:8" x14ac:dyDescent="0.25">
      <c r="H83" s="49"/>
    </row>
  </sheetData>
  <pageMargins left="0.511811024" right="0.511811024" top="0.78740157499999996" bottom="0.78740157499999996" header="0.31496062000000002" footer="0.31496062000000002"/>
  <pageSetup paperSize="9" scale="59"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D27"/>
  <sheetViews>
    <sheetView workbookViewId="0">
      <selection activeCell="J22" sqref="J22"/>
    </sheetView>
  </sheetViews>
  <sheetFormatPr defaultRowHeight="15" x14ac:dyDescent="0.25"/>
  <cols>
    <col min="1" max="1" width="16.85546875" bestFit="1" customWidth="1"/>
    <col min="2" max="3" width="18" bestFit="1" customWidth="1"/>
    <col min="4" max="4" width="20" customWidth="1"/>
  </cols>
  <sheetData>
    <row r="4" spans="1:4" x14ac:dyDescent="0.25">
      <c r="A4" s="30"/>
      <c r="B4" s="31">
        <v>2018</v>
      </c>
      <c r="C4" s="31">
        <v>2019</v>
      </c>
      <c r="D4" s="31">
        <v>2020</v>
      </c>
    </row>
    <row r="5" spans="1:4" x14ac:dyDescent="0.25">
      <c r="A5" s="30" t="s">
        <v>254</v>
      </c>
      <c r="B5" s="32">
        <v>6120094878.9499998</v>
      </c>
      <c r="C5" s="32">
        <v>1770522622.3600004</v>
      </c>
      <c r="D5" s="32">
        <v>12217742304.27</v>
      </c>
    </row>
    <row r="6" spans="1:4" x14ac:dyDescent="0.25">
      <c r="A6" s="30" t="s">
        <v>255</v>
      </c>
      <c r="B6" s="32">
        <v>3551996238.7199998</v>
      </c>
      <c r="C6" s="32">
        <v>10792220978.73</v>
      </c>
      <c r="D6" s="32">
        <v>4252566317.3200006</v>
      </c>
    </row>
    <row r="7" spans="1:4" x14ac:dyDescent="0.25">
      <c r="A7" s="33" t="s">
        <v>256</v>
      </c>
      <c r="B7" s="34">
        <f t="shared" ref="B7:C7" si="0">B5+B6</f>
        <v>9672091117.6700001</v>
      </c>
      <c r="C7" s="34">
        <f t="shared" si="0"/>
        <v>12562743601.09</v>
      </c>
      <c r="D7" s="34">
        <f>D5+D6</f>
        <v>16470308621.59</v>
      </c>
    </row>
    <row r="9" spans="1:4" x14ac:dyDescent="0.25">
      <c r="B9" s="47"/>
    </row>
    <row r="10" spans="1:4" x14ac:dyDescent="0.25">
      <c r="B10" s="47"/>
    </row>
    <row r="11" spans="1:4" x14ac:dyDescent="0.25">
      <c r="B11" s="47"/>
    </row>
    <row r="12" spans="1:4" x14ac:dyDescent="0.25">
      <c r="B12" s="47"/>
    </row>
    <row r="13" spans="1:4" x14ac:dyDescent="0.25">
      <c r="B13" s="47"/>
    </row>
    <row r="14" spans="1:4" x14ac:dyDescent="0.25">
      <c r="B14" s="47"/>
    </row>
    <row r="15" spans="1:4" x14ac:dyDescent="0.25">
      <c r="B15" s="47"/>
    </row>
    <row r="16" spans="1:4" x14ac:dyDescent="0.25">
      <c r="B16" s="47"/>
    </row>
    <row r="17" spans="1:2" x14ac:dyDescent="0.25">
      <c r="A17" s="35"/>
      <c r="B17" s="47"/>
    </row>
    <row r="18" spans="1:2" x14ac:dyDescent="0.25">
      <c r="B18" s="47"/>
    </row>
    <row r="19" spans="1:2" x14ac:dyDescent="0.25">
      <c r="B19" s="47"/>
    </row>
    <row r="20" spans="1:2" x14ac:dyDescent="0.25">
      <c r="B20" s="47"/>
    </row>
    <row r="21" spans="1:2" x14ac:dyDescent="0.25">
      <c r="B21" s="47"/>
    </row>
    <row r="22" spans="1:2" x14ac:dyDescent="0.25">
      <c r="B22" s="47"/>
    </row>
    <row r="23" spans="1:2" x14ac:dyDescent="0.25">
      <c r="B23" s="47"/>
    </row>
    <row r="24" spans="1:2" x14ac:dyDescent="0.25">
      <c r="B24" s="47"/>
    </row>
    <row r="25" spans="1:2" x14ac:dyDescent="0.25">
      <c r="B25" s="47"/>
    </row>
    <row r="26" spans="1:2" x14ac:dyDescent="0.25">
      <c r="B26" s="47"/>
    </row>
    <row r="27" spans="1:2" x14ac:dyDescent="0.25">
      <c r="B27" s="47"/>
    </row>
  </sheetData>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P60"/>
  <sheetViews>
    <sheetView topLeftCell="D1" zoomScale="90" zoomScaleNormal="90" workbookViewId="0">
      <selection activeCell="P7" sqref="P7"/>
    </sheetView>
  </sheetViews>
  <sheetFormatPr defaultRowHeight="15" x14ac:dyDescent="0.25"/>
  <cols>
    <col min="1" max="1" width="58.7109375" style="1" customWidth="1"/>
    <col min="2" max="2" width="20.28515625" style="5" customWidth="1"/>
    <col min="3" max="3" width="13.28515625" style="1" bestFit="1" customWidth="1"/>
    <col min="4" max="4" width="13.140625" style="1" customWidth="1"/>
    <col min="5" max="6" width="15" style="1" bestFit="1" customWidth="1"/>
    <col min="7" max="7" width="11.85546875" style="1" customWidth="1"/>
    <col min="8" max="9" width="16.140625" style="1" bestFit="1" customWidth="1"/>
    <col min="10" max="10" width="13.7109375" style="1" customWidth="1"/>
    <col min="11" max="11" width="5.42578125" style="1" customWidth="1"/>
    <col min="12" max="12" width="18.5703125" style="1" bestFit="1" customWidth="1"/>
    <col min="13" max="13" width="20" style="1" bestFit="1" customWidth="1"/>
    <col min="14" max="14" width="17.7109375" style="1" bestFit="1" customWidth="1"/>
    <col min="15" max="15" width="18.5703125" style="1" bestFit="1" customWidth="1"/>
    <col min="16" max="16" width="20" style="1" bestFit="1" customWidth="1"/>
    <col min="17" max="17" width="18.85546875" style="1" bestFit="1" customWidth="1"/>
    <col min="18" max="18" width="16.28515625" style="1" bestFit="1" customWidth="1"/>
    <col min="19" max="19" width="15.7109375" style="1" bestFit="1" customWidth="1"/>
    <col min="20" max="20" width="16.85546875" style="1" bestFit="1" customWidth="1"/>
    <col min="21" max="16384" width="9.140625" style="1"/>
  </cols>
  <sheetData>
    <row r="3" spans="1:16" ht="15.75" x14ac:dyDescent="0.25">
      <c r="A3" s="1" t="s">
        <v>0</v>
      </c>
      <c r="B3" s="1" t="s">
        <v>1</v>
      </c>
      <c r="K3"/>
      <c r="L3" s="109" t="s">
        <v>3</v>
      </c>
      <c r="M3" s="110"/>
      <c r="N3" s="109" t="s">
        <v>4</v>
      </c>
      <c r="O3" s="110"/>
    </row>
    <row r="4" spans="1:16" x14ac:dyDescent="0.25">
      <c r="B4" s="1" t="s">
        <v>3</v>
      </c>
      <c r="E4" s="1" t="s">
        <v>56</v>
      </c>
      <c r="F4" s="1" t="s">
        <v>4</v>
      </c>
      <c r="I4" s="1" t="s">
        <v>57</v>
      </c>
      <c r="J4" s="1" t="s">
        <v>5</v>
      </c>
      <c r="K4"/>
      <c r="L4" s="36" t="s">
        <v>58</v>
      </c>
      <c r="M4" s="36" t="s">
        <v>60</v>
      </c>
      <c r="N4" s="36" t="s">
        <v>58</v>
      </c>
      <c r="O4" s="36" t="s">
        <v>60</v>
      </c>
    </row>
    <row r="5" spans="1:16" x14ac:dyDescent="0.25">
      <c r="A5" s="2" t="s">
        <v>2</v>
      </c>
      <c r="B5" s="2" t="s">
        <v>58</v>
      </c>
      <c r="C5" s="2" t="s">
        <v>59</v>
      </c>
      <c r="D5" s="2" t="s">
        <v>60</v>
      </c>
      <c r="E5" s="2"/>
      <c r="F5" s="2" t="s">
        <v>58</v>
      </c>
      <c r="G5" s="2" t="s">
        <v>59</v>
      </c>
      <c r="H5" s="2" t="s">
        <v>60</v>
      </c>
      <c r="I5" s="2"/>
      <c r="J5" s="2"/>
      <c r="K5"/>
      <c r="L5" s="32">
        <v>3922092558.8700004</v>
      </c>
      <c r="M5" s="32">
        <v>330473758.44999993</v>
      </c>
      <c r="N5" s="32">
        <v>6948141034.3099995</v>
      </c>
      <c r="O5" s="32">
        <v>5269601269.96</v>
      </c>
    </row>
    <row r="6" spans="1:16" x14ac:dyDescent="0.25">
      <c r="A6" s="6" t="s">
        <v>6</v>
      </c>
      <c r="B6" s="2"/>
      <c r="C6" s="2"/>
      <c r="D6" s="2"/>
      <c r="E6" s="2"/>
      <c r="F6" s="2"/>
      <c r="G6" s="2">
        <v>4500000</v>
      </c>
      <c r="H6" s="2"/>
      <c r="I6" s="2">
        <v>4500000</v>
      </c>
      <c r="J6" s="2">
        <v>4500000</v>
      </c>
      <c r="K6"/>
    </row>
    <row r="7" spans="1:16" x14ac:dyDescent="0.25">
      <c r="A7" s="6" t="s">
        <v>7</v>
      </c>
      <c r="B7" s="2"/>
      <c r="C7" s="2"/>
      <c r="D7" s="2"/>
      <c r="E7" s="2"/>
      <c r="F7" s="2">
        <v>960000</v>
      </c>
      <c r="G7" s="2"/>
      <c r="H7" s="2"/>
      <c r="I7" s="2">
        <v>960000</v>
      </c>
      <c r="J7" s="2">
        <v>960000</v>
      </c>
      <c r="K7"/>
    </row>
    <row r="8" spans="1:16" x14ac:dyDescent="0.25">
      <c r="A8" s="6" t="s">
        <v>8</v>
      </c>
      <c r="B8" s="2"/>
      <c r="C8" s="2"/>
      <c r="D8" s="2"/>
      <c r="E8" s="2"/>
      <c r="F8" s="2">
        <v>2500000</v>
      </c>
      <c r="G8" s="2"/>
      <c r="H8" s="2"/>
      <c r="I8" s="2">
        <v>2500000</v>
      </c>
      <c r="J8" s="2">
        <v>2500000</v>
      </c>
      <c r="K8"/>
    </row>
    <row r="9" spans="1:16" x14ac:dyDescent="0.25">
      <c r="A9" s="6" t="s">
        <v>9</v>
      </c>
      <c r="B9" s="2"/>
      <c r="C9" s="2"/>
      <c r="D9" s="2"/>
      <c r="E9" s="2"/>
      <c r="F9" s="2"/>
      <c r="G9" s="2">
        <v>1431695.03</v>
      </c>
      <c r="H9" s="2"/>
      <c r="I9" s="2">
        <v>1431695.03</v>
      </c>
      <c r="J9" s="2">
        <v>1431695.03</v>
      </c>
      <c r="K9"/>
    </row>
    <row r="10" spans="1:16" x14ac:dyDescent="0.25">
      <c r="A10" s="6" t="s">
        <v>10</v>
      </c>
      <c r="B10" s="2"/>
      <c r="C10" s="2">
        <v>17228032.77</v>
      </c>
      <c r="D10" s="2"/>
      <c r="E10" s="2">
        <v>17228032.77</v>
      </c>
      <c r="F10" s="2"/>
      <c r="G10" s="2">
        <v>50000000</v>
      </c>
      <c r="H10" s="2"/>
      <c r="I10" s="2">
        <v>50000000</v>
      </c>
      <c r="J10" s="2">
        <v>67228032.769999996</v>
      </c>
      <c r="K10"/>
    </row>
    <row r="11" spans="1:16" x14ac:dyDescent="0.25">
      <c r="A11" s="6" t="s">
        <v>11</v>
      </c>
      <c r="B11" s="2"/>
      <c r="C11" s="2">
        <v>90717774.549999997</v>
      </c>
      <c r="D11" s="2"/>
      <c r="E11" s="2">
        <v>90717774.549999997</v>
      </c>
      <c r="F11" s="2"/>
      <c r="G11" s="2"/>
      <c r="H11" s="2"/>
      <c r="I11" s="2"/>
      <c r="J11" s="2">
        <v>90717774.549999997</v>
      </c>
      <c r="K11"/>
    </row>
    <row r="12" spans="1:16" x14ac:dyDescent="0.25">
      <c r="A12" s="6" t="s">
        <v>12</v>
      </c>
      <c r="B12" s="2"/>
      <c r="C12" s="2">
        <v>914831.09</v>
      </c>
      <c r="D12" s="2"/>
      <c r="E12" s="2">
        <v>914831.09</v>
      </c>
      <c r="F12" s="2"/>
      <c r="G12" s="2"/>
      <c r="H12" s="2"/>
      <c r="I12" s="2"/>
      <c r="J12" s="2">
        <v>914831.09</v>
      </c>
      <c r="K12"/>
    </row>
    <row r="13" spans="1:16" x14ac:dyDescent="0.25">
      <c r="A13" s="6" t="s">
        <v>13</v>
      </c>
      <c r="B13" s="2"/>
      <c r="C13" s="2">
        <v>1291120.48</v>
      </c>
      <c r="D13" s="2"/>
      <c r="E13" s="2">
        <v>1291120.48</v>
      </c>
      <c r="F13" s="2"/>
      <c r="G13" s="2"/>
      <c r="H13" s="2"/>
      <c r="I13" s="2"/>
      <c r="J13" s="2">
        <v>1291120.48</v>
      </c>
      <c r="K13"/>
      <c r="P13"/>
    </row>
    <row r="14" spans="1:16" x14ac:dyDescent="0.25">
      <c r="A14" s="6" t="s">
        <v>14</v>
      </c>
      <c r="B14" s="2">
        <v>22580100</v>
      </c>
      <c r="C14" s="2"/>
      <c r="D14" s="2"/>
      <c r="E14" s="2">
        <v>22580100</v>
      </c>
      <c r="F14" s="2"/>
      <c r="G14" s="2"/>
      <c r="H14" s="2"/>
      <c r="I14" s="2"/>
      <c r="J14" s="2">
        <v>22580100</v>
      </c>
      <c r="K14"/>
      <c r="P14"/>
    </row>
    <row r="15" spans="1:16" x14ac:dyDescent="0.25">
      <c r="A15" s="6" t="s">
        <v>15</v>
      </c>
      <c r="B15" s="2"/>
      <c r="C15" s="2">
        <v>15556642.390000001</v>
      </c>
      <c r="D15" s="2"/>
      <c r="E15" s="2">
        <v>15556642.390000001</v>
      </c>
      <c r="F15" s="2"/>
      <c r="G15" s="2">
        <v>30692883.379999999</v>
      </c>
      <c r="H15" s="2">
        <v>60000000</v>
      </c>
      <c r="I15" s="2">
        <v>90692883.379999995</v>
      </c>
      <c r="J15" s="2">
        <v>106249525.77</v>
      </c>
      <c r="K15"/>
      <c r="P15"/>
    </row>
    <row r="16" spans="1:16" x14ac:dyDescent="0.25">
      <c r="A16" s="6" t="s">
        <v>16</v>
      </c>
      <c r="B16" s="2"/>
      <c r="C16" s="2"/>
      <c r="D16" s="2"/>
      <c r="E16" s="2"/>
      <c r="F16" s="2">
        <v>414572210.81</v>
      </c>
      <c r="G16" s="2"/>
      <c r="H16" s="2"/>
      <c r="I16" s="2">
        <v>414572210.81</v>
      </c>
      <c r="J16" s="2">
        <v>414572210.81</v>
      </c>
      <c r="K16"/>
      <c r="L16"/>
      <c r="M16"/>
      <c r="N16"/>
      <c r="O16"/>
      <c r="P16"/>
    </row>
    <row r="17" spans="1:16" x14ac:dyDescent="0.25">
      <c r="A17" s="6" t="s">
        <v>17</v>
      </c>
      <c r="B17" s="2"/>
      <c r="C17" s="2"/>
      <c r="D17" s="2"/>
      <c r="E17" s="2"/>
      <c r="F17" s="2"/>
      <c r="G17" s="2">
        <v>212000</v>
      </c>
      <c r="H17" s="2"/>
      <c r="I17" s="2">
        <v>212000</v>
      </c>
      <c r="J17" s="2">
        <v>212000</v>
      </c>
      <c r="K17"/>
      <c r="L17"/>
      <c r="M17"/>
      <c r="N17"/>
      <c r="O17"/>
      <c r="P17"/>
    </row>
    <row r="18" spans="1:16" x14ac:dyDescent="0.25">
      <c r="A18" s="6" t="s">
        <v>18</v>
      </c>
      <c r="B18" s="2"/>
      <c r="C18" s="2"/>
      <c r="D18" s="2">
        <v>100000</v>
      </c>
      <c r="E18" s="2">
        <v>100000</v>
      </c>
      <c r="F18" s="2"/>
      <c r="G18" s="2"/>
      <c r="H18" s="2"/>
      <c r="I18" s="2"/>
      <c r="J18" s="2">
        <v>100000</v>
      </c>
      <c r="K18"/>
      <c r="L18"/>
      <c r="M18"/>
      <c r="N18"/>
      <c r="O18"/>
      <c r="P18"/>
    </row>
    <row r="19" spans="1:16" x14ac:dyDescent="0.25">
      <c r="A19" s="6" t="s">
        <v>19</v>
      </c>
      <c r="B19" s="2"/>
      <c r="C19" s="2"/>
      <c r="D19" s="2"/>
      <c r="E19" s="2"/>
      <c r="F19" s="2">
        <v>180000000</v>
      </c>
      <c r="G19" s="2"/>
      <c r="H19" s="2"/>
      <c r="I19" s="2">
        <v>180000000</v>
      </c>
      <c r="J19" s="2">
        <v>180000000</v>
      </c>
      <c r="K19"/>
      <c r="L19"/>
      <c r="M19"/>
      <c r="N19"/>
      <c r="O19"/>
      <c r="P19"/>
    </row>
    <row r="20" spans="1:16" x14ac:dyDescent="0.25">
      <c r="A20" s="6" t="s">
        <v>20</v>
      </c>
      <c r="B20" s="2">
        <v>29621806.73</v>
      </c>
      <c r="C20" s="2"/>
      <c r="D20" s="2"/>
      <c r="E20" s="2">
        <v>29621806.73</v>
      </c>
      <c r="F20" s="2"/>
      <c r="G20" s="2"/>
      <c r="H20" s="2"/>
      <c r="I20" s="2"/>
      <c r="J20" s="2">
        <v>29621806.73</v>
      </c>
      <c r="K20"/>
      <c r="L20"/>
      <c r="M20"/>
      <c r="N20"/>
      <c r="O20"/>
      <c r="P20"/>
    </row>
    <row r="21" spans="1:16" x14ac:dyDescent="0.25">
      <c r="A21" s="6" t="s">
        <v>21</v>
      </c>
      <c r="B21" s="2"/>
      <c r="C21" s="2"/>
      <c r="D21" s="2"/>
      <c r="E21" s="2"/>
      <c r="F21" s="2">
        <v>509320</v>
      </c>
      <c r="G21" s="2"/>
      <c r="H21" s="2"/>
      <c r="I21" s="2">
        <v>509320</v>
      </c>
      <c r="J21" s="2">
        <v>509320</v>
      </c>
      <c r="K21"/>
      <c r="L21"/>
      <c r="M21"/>
      <c r="N21"/>
      <c r="O21"/>
      <c r="P21"/>
    </row>
    <row r="22" spans="1:16" x14ac:dyDescent="0.25">
      <c r="A22" s="6" t="s">
        <v>22</v>
      </c>
      <c r="B22" s="2">
        <v>200000</v>
      </c>
      <c r="C22" s="2"/>
      <c r="D22" s="2"/>
      <c r="E22" s="2">
        <v>200000</v>
      </c>
      <c r="F22" s="2"/>
      <c r="G22" s="2"/>
      <c r="H22" s="2"/>
      <c r="I22" s="2"/>
      <c r="J22" s="2">
        <v>200000</v>
      </c>
      <c r="K22"/>
      <c r="L22"/>
      <c r="M22"/>
      <c r="N22"/>
      <c r="O22"/>
      <c r="P22"/>
    </row>
    <row r="23" spans="1:16" x14ac:dyDescent="0.25">
      <c r="A23" s="6" t="s">
        <v>23</v>
      </c>
      <c r="B23" s="2">
        <v>753471068.02999997</v>
      </c>
      <c r="C23" s="2">
        <v>11492544.540000001</v>
      </c>
      <c r="D23" s="2"/>
      <c r="E23" s="2">
        <v>764963612.56999993</v>
      </c>
      <c r="F23" s="2">
        <v>81674503.5</v>
      </c>
      <c r="G23" s="2"/>
      <c r="H23" s="2">
        <v>20000000</v>
      </c>
      <c r="I23" s="2">
        <v>101674503.5</v>
      </c>
      <c r="J23" s="2">
        <v>866638116.06999993</v>
      </c>
      <c r="K23"/>
      <c r="L23"/>
      <c r="M23"/>
      <c r="N23"/>
      <c r="O23"/>
      <c r="P23"/>
    </row>
    <row r="24" spans="1:16" x14ac:dyDescent="0.25">
      <c r="A24" s="6" t="s">
        <v>24</v>
      </c>
      <c r="B24" s="2">
        <v>19500000</v>
      </c>
      <c r="C24" s="2">
        <v>2180000</v>
      </c>
      <c r="D24" s="2"/>
      <c r="E24" s="2">
        <v>21680000</v>
      </c>
      <c r="F24" s="2">
        <v>88800000</v>
      </c>
      <c r="G24" s="2"/>
      <c r="H24" s="2"/>
      <c r="I24" s="2">
        <v>88800000</v>
      </c>
      <c r="J24" s="2">
        <v>110480000</v>
      </c>
      <c r="K24"/>
      <c r="L24"/>
      <c r="M24"/>
      <c r="N24"/>
      <c r="O24"/>
      <c r="P24"/>
    </row>
    <row r="25" spans="1:16" x14ac:dyDescent="0.25">
      <c r="A25" s="6" t="s">
        <v>25</v>
      </c>
      <c r="B25" s="2">
        <v>2860708.58</v>
      </c>
      <c r="C25" s="2"/>
      <c r="D25" s="2"/>
      <c r="E25" s="2">
        <v>2860708.58</v>
      </c>
      <c r="F25" s="2">
        <v>100000</v>
      </c>
      <c r="G25" s="2"/>
      <c r="H25" s="2"/>
      <c r="I25" s="2">
        <v>100000</v>
      </c>
      <c r="J25" s="2">
        <v>2960708.58</v>
      </c>
      <c r="K25"/>
      <c r="L25"/>
      <c r="M25"/>
      <c r="N25"/>
      <c r="O25"/>
      <c r="P25"/>
    </row>
    <row r="26" spans="1:16" x14ac:dyDescent="0.25">
      <c r="A26" s="6" t="s">
        <v>26</v>
      </c>
      <c r="B26" s="2"/>
      <c r="C26" s="2">
        <v>2667643.8899999997</v>
      </c>
      <c r="D26" s="2"/>
      <c r="E26" s="2">
        <v>2667643.8899999997</v>
      </c>
      <c r="F26" s="2"/>
      <c r="G26" s="2">
        <v>38613214.57</v>
      </c>
      <c r="H26" s="2">
        <v>1912887.33</v>
      </c>
      <c r="I26" s="2">
        <v>40526101.899999999</v>
      </c>
      <c r="J26" s="2">
        <v>43193745.789999999</v>
      </c>
      <c r="K26"/>
      <c r="L26"/>
      <c r="M26"/>
      <c r="N26"/>
      <c r="O26"/>
      <c r="P26"/>
    </row>
    <row r="27" spans="1:16" x14ac:dyDescent="0.25">
      <c r="A27" s="6" t="s">
        <v>27</v>
      </c>
      <c r="B27" s="2"/>
      <c r="C27" s="2"/>
      <c r="D27" s="2"/>
      <c r="E27" s="2"/>
      <c r="F27" s="2"/>
      <c r="G27" s="2"/>
      <c r="H27" s="2">
        <v>3000000000</v>
      </c>
      <c r="I27" s="2">
        <v>3000000000</v>
      </c>
      <c r="J27" s="2">
        <v>3000000000</v>
      </c>
      <c r="K27"/>
      <c r="L27"/>
      <c r="M27"/>
      <c r="N27"/>
      <c r="O27"/>
      <c r="P27"/>
    </row>
    <row r="28" spans="1:16" x14ac:dyDescent="0.25">
      <c r="A28" s="6" t="s">
        <v>28</v>
      </c>
      <c r="B28" s="2"/>
      <c r="C28" s="2"/>
      <c r="D28" s="2"/>
      <c r="E28" s="2"/>
      <c r="F28" s="2"/>
      <c r="G28" s="2">
        <v>26499128.030000001</v>
      </c>
      <c r="H28" s="2"/>
      <c r="I28" s="2">
        <v>26499128.030000001</v>
      </c>
      <c r="J28" s="2">
        <v>26499128.030000001</v>
      </c>
      <c r="K28"/>
      <c r="L28"/>
      <c r="M28"/>
      <c r="N28"/>
      <c r="O28"/>
      <c r="P28"/>
    </row>
    <row r="29" spans="1:16" x14ac:dyDescent="0.25">
      <c r="A29" s="6" t="s">
        <v>29</v>
      </c>
      <c r="B29" s="2"/>
      <c r="C29" s="2"/>
      <c r="D29" s="2"/>
      <c r="E29" s="2"/>
      <c r="F29" s="2"/>
      <c r="G29" s="2"/>
      <c r="H29" s="2">
        <v>95966025.969999999</v>
      </c>
      <c r="I29" s="2">
        <v>95966025.969999999</v>
      </c>
      <c r="J29" s="2">
        <v>95966025.969999999</v>
      </c>
      <c r="K29"/>
      <c r="L29"/>
      <c r="M29"/>
      <c r="N29"/>
      <c r="O29"/>
      <c r="P29"/>
    </row>
    <row r="30" spans="1:16" x14ac:dyDescent="0.25">
      <c r="A30" s="6" t="s">
        <v>30</v>
      </c>
      <c r="B30" s="2"/>
      <c r="C30" s="2"/>
      <c r="D30" s="2"/>
      <c r="E30" s="2"/>
      <c r="F30" s="2"/>
      <c r="G30" s="2"/>
      <c r="H30" s="2">
        <v>2214912.94</v>
      </c>
      <c r="I30" s="2">
        <v>2214912.94</v>
      </c>
      <c r="J30" s="2">
        <v>2214912.94</v>
      </c>
      <c r="K30"/>
      <c r="L30"/>
      <c r="M30"/>
      <c r="N30"/>
      <c r="O30"/>
      <c r="P30"/>
    </row>
    <row r="31" spans="1:16" x14ac:dyDescent="0.25">
      <c r="A31" s="6" t="s">
        <v>31</v>
      </c>
      <c r="B31" s="2"/>
      <c r="C31" s="2"/>
      <c r="D31" s="2">
        <v>9447798.9800000004</v>
      </c>
      <c r="E31" s="2">
        <v>9447798.9800000004</v>
      </c>
      <c r="F31" s="2"/>
      <c r="G31" s="2"/>
      <c r="H31" s="2"/>
      <c r="I31" s="2"/>
      <c r="J31" s="2">
        <v>9447798.9800000004</v>
      </c>
      <c r="K31"/>
      <c r="L31"/>
      <c r="M31"/>
      <c r="N31"/>
      <c r="O31"/>
      <c r="P31"/>
    </row>
    <row r="32" spans="1:16" x14ac:dyDescent="0.25">
      <c r="A32" s="6" t="s">
        <v>32</v>
      </c>
      <c r="B32" s="2"/>
      <c r="C32" s="2"/>
      <c r="D32" s="2">
        <v>601000</v>
      </c>
      <c r="E32" s="2">
        <v>601000</v>
      </c>
      <c r="F32" s="2"/>
      <c r="G32" s="2"/>
      <c r="H32" s="2"/>
      <c r="I32" s="2"/>
      <c r="J32" s="2">
        <v>601000</v>
      </c>
      <c r="K32"/>
      <c r="L32"/>
      <c r="M32"/>
      <c r="N32"/>
      <c r="O32"/>
      <c r="P32"/>
    </row>
    <row r="33" spans="1:16" x14ac:dyDescent="0.25">
      <c r="A33" s="6" t="s">
        <v>33</v>
      </c>
      <c r="B33" s="2"/>
      <c r="C33" s="2"/>
      <c r="D33" s="2"/>
      <c r="E33" s="2"/>
      <c r="F33" s="2"/>
      <c r="G33" s="2"/>
      <c r="H33" s="2">
        <v>118043131.48</v>
      </c>
      <c r="I33" s="2">
        <v>118043131.48</v>
      </c>
      <c r="J33" s="2">
        <v>118043131.48</v>
      </c>
      <c r="K33"/>
      <c r="L33"/>
      <c r="M33"/>
      <c r="N33"/>
      <c r="O33"/>
      <c r="P33"/>
    </row>
    <row r="34" spans="1:16" x14ac:dyDescent="0.25">
      <c r="A34" s="6" t="s">
        <v>34</v>
      </c>
      <c r="B34" s="2"/>
      <c r="C34" s="2"/>
      <c r="D34" s="2">
        <v>2658945.94</v>
      </c>
      <c r="E34" s="2">
        <v>2658945.94</v>
      </c>
      <c r="F34" s="2"/>
      <c r="G34" s="2">
        <v>300000000</v>
      </c>
      <c r="H34" s="2"/>
      <c r="I34" s="2">
        <v>300000000</v>
      </c>
      <c r="J34" s="2">
        <v>302658945.94</v>
      </c>
      <c r="K34"/>
      <c r="L34"/>
      <c r="M34"/>
      <c r="N34"/>
      <c r="O34"/>
      <c r="P34"/>
    </row>
    <row r="35" spans="1:16" x14ac:dyDescent="0.25">
      <c r="A35" s="6" t="s">
        <v>35</v>
      </c>
      <c r="B35" s="2"/>
      <c r="C35" s="2"/>
      <c r="D35" s="2">
        <v>3276038.95</v>
      </c>
      <c r="E35" s="2">
        <v>3276038.95</v>
      </c>
      <c r="F35" s="2"/>
      <c r="G35" s="2"/>
      <c r="H35" s="2"/>
      <c r="I35" s="2"/>
      <c r="J35" s="2">
        <v>3276038.95</v>
      </c>
      <c r="K35"/>
      <c r="L35"/>
      <c r="M35"/>
      <c r="N35"/>
      <c r="O35"/>
      <c r="P35"/>
    </row>
    <row r="36" spans="1:16" x14ac:dyDescent="0.25">
      <c r="A36" s="6" t="s">
        <v>36</v>
      </c>
      <c r="B36" s="2"/>
      <c r="C36" s="2"/>
      <c r="D36" s="2">
        <v>880000</v>
      </c>
      <c r="E36" s="2">
        <v>880000</v>
      </c>
      <c r="F36" s="2"/>
      <c r="G36" s="2"/>
      <c r="H36" s="2"/>
      <c r="I36" s="2"/>
      <c r="J36" s="2">
        <v>880000</v>
      </c>
      <c r="K36"/>
      <c r="L36"/>
      <c r="M36"/>
      <c r="N36"/>
      <c r="O36"/>
      <c r="P36"/>
    </row>
    <row r="37" spans="1:16" x14ac:dyDescent="0.25">
      <c r="A37" s="6" t="s">
        <v>37</v>
      </c>
      <c r="B37" s="2"/>
      <c r="C37" s="2"/>
      <c r="D37" s="2">
        <v>3402182.7</v>
      </c>
      <c r="E37" s="2">
        <v>3402182.7</v>
      </c>
      <c r="F37" s="2"/>
      <c r="G37" s="2"/>
      <c r="H37" s="2"/>
      <c r="I37" s="2"/>
      <c r="J37" s="2">
        <v>3402182.7</v>
      </c>
      <c r="K37"/>
      <c r="L37"/>
      <c r="M37"/>
      <c r="N37"/>
      <c r="O37"/>
      <c r="P37"/>
    </row>
    <row r="38" spans="1:16" x14ac:dyDescent="0.25">
      <c r="A38" s="6" t="s">
        <v>38</v>
      </c>
      <c r="B38" s="2"/>
      <c r="C38" s="2"/>
      <c r="D38" s="2"/>
      <c r="E38" s="2"/>
      <c r="F38" s="2"/>
      <c r="G38" s="2"/>
      <c r="H38" s="2">
        <v>968306.63</v>
      </c>
      <c r="I38" s="2">
        <v>968306.63</v>
      </c>
      <c r="J38" s="2">
        <v>968306.63</v>
      </c>
      <c r="K38"/>
      <c r="L38"/>
      <c r="M38"/>
      <c r="N38"/>
      <c r="O38"/>
      <c r="P38"/>
    </row>
    <row r="39" spans="1:16" x14ac:dyDescent="0.25">
      <c r="A39" s="6" t="s">
        <v>39</v>
      </c>
      <c r="B39" s="2"/>
      <c r="C39" s="2"/>
      <c r="D39" s="2"/>
      <c r="E39" s="2"/>
      <c r="F39" s="2"/>
      <c r="G39" s="2"/>
      <c r="H39" s="2">
        <v>105376168.39</v>
      </c>
      <c r="I39" s="2">
        <v>105376168.39</v>
      </c>
      <c r="J39" s="2">
        <v>105376168.39</v>
      </c>
      <c r="K39"/>
      <c r="L39"/>
      <c r="M39"/>
      <c r="N39"/>
      <c r="O39"/>
      <c r="P39"/>
    </row>
    <row r="40" spans="1:16" x14ac:dyDescent="0.25">
      <c r="A40" s="6" t="s">
        <v>40</v>
      </c>
      <c r="B40" s="2"/>
      <c r="C40" s="2"/>
      <c r="D40" s="2"/>
      <c r="E40" s="2"/>
      <c r="F40" s="2"/>
      <c r="G40" s="2">
        <v>7250000</v>
      </c>
      <c r="H40" s="2">
        <v>10355628.050000001</v>
      </c>
      <c r="I40" s="2">
        <v>17605628.050000001</v>
      </c>
      <c r="J40" s="2">
        <v>17605628.050000001</v>
      </c>
      <c r="K40"/>
      <c r="L40"/>
      <c r="M40"/>
      <c r="N40"/>
      <c r="O40"/>
      <c r="P40"/>
    </row>
    <row r="41" spans="1:16" x14ac:dyDescent="0.25">
      <c r="A41" s="6" t="s">
        <v>41</v>
      </c>
      <c r="B41" s="2"/>
      <c r="C41" s="2"/>
      <c r="D41" s="2"/>
      <c r="E41" s="2"/>
      <c r="F41" s="2"/>
      <c r="G41" s="2"/>
      <c r="H41" s="2">
        <v>227813.29</v>
      </c>
      <c r="I41" s="2">
        <v>227813.29</v>
      </c>
      <c r="J41" s="2">
        <v>227813.29</v>
      </c>
      <c r="K41"/>
      <c r="L41"/>
      <c r="M41"/>
      <c r="N41"/>
      <c r="O41"/>
      <c r="P41"/>
    </row>
    <row r="42" spans="1:16" x14ac:dyDescent="0.25">
      <c r="A42" s="6" t="s">
        <v>42</v>
      </c>
      <c r="B42" s="2"/>
      <c r="C42" s="2">
        <v>81463662.209999993</v>
      </c>
      <c r="D42" s="2"/>
      <c r="E42" s="2">
        <v>81463662.209999993</v>
      </c>
      <c r="F42" s="2">
        <v>1000000</v>
      </c>
      <c r="G42" s="2">
        <v>967314979.96999991</v>
      </c>
      <c r="H42" s="2">
        <v>8351060.29</v>
      </c>
      <c r="I42" s="2">
        <v>976666040.25999987</v>
      </c>
      <c r="J42" s="2">
        <v>1058129702.4699999</v>
      </c>
      <c r="K42"/>
      <c r="L42"/>
      <c r="M42"/>
      <c r="N42"/>
      <c r="O42"/>
      <c r="P42"/>
    </row>
    <row r="43" spans="1:16" x14ac:dyDescent="0.25">
      <c r="A43" s="6" t="s">
        <v>43</v>
      </c>
      <c r="B43" s="2"/>
      <c r="C43" s="2">
        <v>16000000</v>
      </c>
      <c r="D43" s="2"/>
      <c r="E43" s="2">
        <v>16000000</v>
      </c>
      <c r="F43" s="2"/>
      <c r="G43" s="2">
        <v>10989102.789999999</v>
      </c>
      <c r="H43" s="2"/>
      <c r="I43" s="2">
        <v>10989102.789999999</v>
      </c>
      <c r="J43" s="2">
        <v>26989102.789999999</v>
      </c>
      <c r="K43"/>
      <c r="L43"/>
      <c r="M43"/>
      <c r="N43"/>
      <c r="O43"/>
      <c r="P43"/>
    </row>
    <row r="44" spans="1:16" x14ac:dyDescent="0.25">
      <c r="A44" s="6" t="s">
        <v>44</v>
      </c>
      <c r="B44" s="2"/>
      <c r="C44" s="2"/>
      <c r="D44" s="2">
        <v>31250000</v>
      </c>
      <c r="E44" s="2">
        <v>31250000</v>
      </c>
      <c r="F44" s="2"/>
      <c r="G44" s="2"/>
      <c r="H44" s="2"/>
      <c r="I44" s="2"/>
      <c r="J44" s="2">
        <v>31250000</v>
      </c>
      <c r="K44"/>
      <c r="L44"/>
      <c r="M44"/>
      <c r="N44"/>
      <c r="O44"/>
      <c r="P44"/>
    </row>
    <row r="45" spans="1:16" x14ac:dyDescent="0.25">
      <c r="A45" s="6" t="s">
        <v>45</v>
      </c>
      <c r="B45" s="2">
        <v>1454346.44</v>
      </c>
      <c r="C45" s="2"/>
      <c r="D45" s="2"/>
      <c r="E45" s="2">
        <v>1454346.44</v>
      </c>
      <c r="F45" s="2"/>
      <c r="G45" s="2">
        <v>139578.18</v>
      </c>
      <c r="H45" s="2"/>
      <c r="I45" s="2">
        <v>139578.18</v>
      </c>
      <c r="J45" s="2">
        <v>1593924.6199999999</v>
      </c>
      <c r="K45"/>
      <c r="L45"/>
      <c r="M45"/>
      <c r="N45"/>
      <c r="O45"/>
      <c r="P45"/>
    </row>
    <row r="46" spans="1:16" x14ac:dyDescent="0.25">
      <c r="A46" s="6" t="s">
        <v>46</v>
      </c>
      <c r="B46" s="2"/>
      <c r="C46" s="2"/>
      <c r="D46" s="2"/>
      <c r="E46" s="2"/>
      <c r="F46" s="2"/>
      <c r="G46" s="2">
        <v>570241.09</v>
      </c>
      <c r="H46" s="2"/>
      <c r="I46" s="2">
        <v>570241.09</v>
      </c>
      <c r="J46" s="2">
        <v>570241.09</v>
      </c>
      <c r="K46"/>
      <c r="L46"/>
      <c r="M46"/>
      <c r="N46"/>
      <c r="O46"/>
      <c r="P46"/>
    </row>
    <row r="47" spans="1:16" x14ac:dyDescent="0.25">
      <c r="A47" s="6" t="s">
        <v>47</v>
      </c>
      <c r="B47" s="2">
        <v>180000000</v>
      </c>
      <c r="C47" s="2"/>
      <c r="D47" s="2"/>
      <c r="E47" s="2">
        <v>180000000</v>
      </c>
      <c r="F47" s="2">
        <v>6000000000</v>
      </c>
      <c r="G47" s="2"/>
      <c r="H47" s="2"/>
      <c r="I47" s="2">
        <v>6000000000</v>
      </c>
      <c r="J47" s="2">
        <v>6180000000</v>
      </c>
      <c r="K47"/>
      <c r="L47"/>
      <c r="M47"/>
      <c r="N47"/>
      <c r="O47"/>
      <c r="P47"/>
    </row>
    <row r="48" spans="1:16" x14ac:dyDescent="0.25">
      <c r="A48" s="6" t="s">
        <v>48</v>
      </c>
      <c r="B48" s="2"/>
      <c r="C48" s="2">
        <v>38648864.960000001</v>
      </c>
      <c r="D48" s="2"/>
      <c r="E48" s="2">
        <v>38648864.960000001</v>
      </c>
      <c r="F48" s="2"/>
      <c r="G48" s="2">
        <v>535544.54999999993</v>
      </c>
      <c r="H48" s="2"/>
      <c r="I48" s="2">
        <v>535544.54999999993</v>
      </c>
      <c r="J48" s="2">
        <v>39184409.509999998</v>
      </c>
      <c r="K48"/>
      <c r="L48"/>
      <c r="M48"/>
      <c r="N48"/>
      <c r="O48"/>
      <c r="P48"/>
    </row>
    <row r="49" spans="1:16" x14ac:dyDescent="0.25">
      <c r="A49" s="6" t="s">
        <v>49</v>
      </c>
      <c r="B49" s="2">
        <v>2903839289.4200001</v>
      </c>
      <c r="C49" s="2">
        <v>250000</v>
      </c>
      <c r="D49" s="2"/>
      <c r="E49" s="2">
        <v>2904089289.4200001</v>
      </c>
      <c r="F49" s="2">
        <v>177025000</v>
      </c>
      <c r="G49" s="2">
        <v>50000</v>
      </c>
      <c r="H49" s="2"/>
      <c r="I49" s="2">
        <v>177075000</v>
      </c>
      <c r="J49" s="2">
        <v>3081164289.4200001</v>
      </c>
      <c r="K49"/>
      <c r="L49"/>
      <c r="M49"/>
      <c r="N49"/>
      <c r="O49"/>
      <c r="P49"/>
    </row>
    <row r="50" spans="1:16" x14ac:dyDescent="0.25">
      <c r="A50" s="6" t="s">
        <v>50</v>
      </c>
      <c r="B50" s="2">
        <v>3320000</v>
      </c>
      <c r="C50" s="2"/>
      <c r="D50" s="2"/>
      <c r="E50" s="2">
        <v>3320000</v>
      </c>
      <c r="F50" s="2"/>
      <c r="G50" s="2"/>
      <c r="H50" s="2"/>
      <c r="I50" s="2"/>
      <c r="J50" s="2">
        <v>3320000</v>
      </c>
      <c r="K50"/>
      <c r="L50"/>
      <c r="M50"/>
      <c r="N50"/>
      <c r="O50"/>
      <c r="P50"/>
    </row>
    <row r="51" spans="1:16" x14ac:dyDescent="0.25">
      <c r="A51" s="6" t="s">
        <v>51</v>
      </c>
      <c r="B51" s="2"/>
      <c r="C51" s="2"/>
      <c r="D51" s="2"/>
      <c r="E51" s="2"/>
      <c r="F51" s="2">
        <v>1000000</v>
      </c>
      <c r="G51" s="2"/>
      <c r="H51" s="2"/>
      <c r="I51" s="2">
        <v>1000000</v>
      </c>
      <c r="J51" s="2">
        <v>1000000</v>
      </c>
      <c r="K51"/>
      <c r="L51"/>
      <c r="M51"/>
      <c r="N51"/>
      <c r="O51"/>
      <c r="P51"/>
    </row>
    <row r="52" spans="1:16" x14ac:dyDescent="0.25">
      <c r="A52" s="6" t="s">
        <v>52</v>
      </c>
      <c r="B52" s="2"/>
      <c r="C52" s="2"/>
      <c r="D52" s="2">
        <v>446675</v>
      </c>
      <c r="E52" s="2">
        <v>446675</v>
      </c>
      <c r="F52" s="2"/>
      <c r="G52" s="2"/>
      <c r="H52" s="2"/>
      <c r="I52" s="2"/>
      <c r="J52" s="2">
        <v>446675</v>
      </c>
      <c r="K52"/>
      <c r="L52"/>
      <c r="M52"/>
      <c r="N52"/>
      <c r="O52"/>
      <c r="P52"/>
    </row>
    <row r="53" spans="1:16" x14ac:dyDescent="0.25">
      <c r="A53" s="6" t="s">
        <v>53</v>
      </c>
      <c r="B53" s="2"/>
      <c r="C53" s="2"/>
      <c r="D53" s="2"/>
      <c r="E53" s="2"/>
      <c r="F53" s="2"/>
      <c r="G53" s="2"/>
      <c r="H53" s="2">
        <v>405386968</v>
      </c>
      <c r="I53" s="2">
        <v>405386968</v>
      </c>
      <c r="J53" s="2">
        <v>405386968</v>
      </c>
      <c r="K53"/>
      <c r="L53"/>
      <c r="M53"/>
      <c r="N53"/>
      <c r="O53"/>
      <c r="P53"/>
    </row>
    <row r="54" spans="1:16" x14ac:dyDescent="0.25">
      <c r="A54" s="6" t="s">
        <v>54</v>
      </c>
      <c r="B54" s="2">
        <v>5245239.67</v>
      </c>
      <c r="C54" s="2"/>
      <c r="D54" s="2"/>
      <c r="E54" s="2">
        <v>5245239.67</v>
      </c>
      <c r="F54" s="2"/>
      <c r="G54" s="2"/>
      <c r="H54" s="2"/>
      <c r="I54" s="2"/>
      <c r="J54" s="2">
        <v>5245239.67</v>
      </c>
      <c r="K54"/>
      <c r="L54"/>
      <c r="M54"/>
      <c r="N54"/>
      <c r="O54"/>
      <c r="P54"/>
    </row>
    <row r="55" spans="1:16" x14ac:dyDescent="0.25">
      <c r="A55" s="6" t="s">
        <v>55</v>
      </c>
      <c r="B55" s="2"/>
      <c r="C55" s="2"/>
      <c r="D55" s="2"/>
      <c r="E55" s="2"/>
      <c r="F55" s="2"/>
      <c r="G55" s="2">
        <v>2000000</v>
      </c>
      <c r="H55" s="2"/>
      <c r="I55" s="2">
        <v>2000000</v>
      </c>
      <c r="J55" s="2">
        <v>2000000</v>
      </c>
      <c r="K55"/>
      <c r="L55"/>
      <c r="M55"/>
      <c r="N55"/>
      <c r="O55"/>
      <c r="P55"/>
    </row>
    <row r="56" spans="1:16" x14ac:dyDescent="0.25">
      <c r="A56" s="6" t="s">
        <v>5</v>
      </c>
      <c r="B56" s="2">
        <v>3922092558.8700004</v>
      </c>
      <c r="C56" s="2">
        <v>278411116.87999994</v>
      </c>
      <c r="D56" s="2">
        <v>52062641.57</v>
      </c>
      <c r="E56" s="2">
        <v>4252566317.3200006</v>
      </c>
      <c r="F56" s="2">
        <v>6948141034.3099995</v>
      </c>
      <c r="G56" s="2">
        <v>1440798367.5899999</v>
      </c>
      <c r="H56" s="2">
        <v>3828802902.3699999</v>
      </c>
      <c r="I56" s="2">
        <v>12217742304.27</v>
      </c>
      <c r="J56" s="2">
        <v>16470308621.589998</v>
      </c>
      <c r="K56"/>
      <c r="L56"/>
      <c r="M56"/>
      <c r="N56"/>
      <c r="O56"/>
      <c r="P56"/>
    </row>
    <row r="57" spans="1:16" x14ac:dyDescent="0.25">
      <c r="A57"/>
      <c r="B57"/>
      <c r="C57"/>
      <c r="D57"/>
      <c r="E57"/>
      <c r="F57"/>
      <c r="G57"/>
      <c r="H57"/>
      <c r="I57"/>
      <c r="J57"/>
    </row>
    <row r="58" spans="1:16" x14ac:dyDescent="0.25">
      <c r="A58"/>
      <c r="B58"/>
      <c r="C58"/>
      <c r="D58"/>
      <c r="E58"/>
      <c r="F58"/>
      <c r="G58"/>
      <c r="H58"/>
      <c r="I58"/>
      <c r="J58"/>
    </row>
    <row r="59" spans="1:16" x14ac:dyDescent="0.25">
      <c r="A59"/>
      <c r="B59"/>
      <c r="C59"/>
      <c r="D59"/>
      <c r="E59"/>
      <c r="F59"/>
      <c r="G59"/>
      <c r="H59"/>
      <c r="I59"/>
      <c r="J59"/>
    </row>
    <row r="60" spans="1:16" x14ac:dyDescent="0.25">
      <c r="A60"/>
      <c r="B60"/>
      <c r="C60"/>
      <c r="D60"/>
      <c r="E60"/>
      <c r="F60"/>
      <c r="G60"/>
      <c r="H60"/>
      <c r="I60"/>
      <c r="J60"/>
    </row>
  </sheetData>
  <mergeCells count="2">
    <mergeCell ref="L3:M3"/>
    <mergeCell ref="N3:O3"/>
  </mergeCells>
  <pageMargins left="0.511811024" right="0.511811024" top="0.78740157499999996" bottom="0.78740157499999996" header="0.31496062000000002" footer="0.31496062000000002"/>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Receita</vt:lpstr>
      <vt:lpstr>ICMS</vt:lpstr>
      <vt:lpstr>PPP</vt:lpstr>
      <vt:lpstr>Classificação do Risco</vt:lpstr>
      <vt:lpstr>Forma de Pagamento</vt:lpstr>
      <vt:lpstr>Tudo</vt:lpstr>
      <vt:lpstr>Probabilidade</vt:lpstr>
      <vt:lpstr>Comparativo 18-20</vt:lpstr>
      <vt:lpstr>Tipos Pagamento</vt:lpstr>
      <vt:lpstr>Principais ações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 Alen Gonçalves da Silva</dc:creator>
  <cp:lastModifiedBy>Olivia Bernardes Almeida (SEPLAG)</cp:lastModifiedBy>
  <dcterms:created xsi:type="dcterms:W3CDTF">2019-03-22T20:03:11Z</dcterms:created>
  <dcterms:modified xsi:type="dcterms:W3CDTF">2019-05-16T19:40:24Z</dcterms:modified>
</cp:coreProperties>
</file>