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752852\Documents\MEGAsync\Projetos Saadia\RP 2017_P240 e P53_2018 - STFC 2017\Documentos Portal SEPLAG STFC 2\"/>
    </mc:Choice>
  </mc:AlternateContent>
  <bookViews>
    <workbookView xWindow="240" yWindow="135" windowWidth="20640" windowHeight="9780"/>
  </bookViews>
  <sheets>
    <sheet name="todos os lotes" sheetId="6" r:id="rId1"/>
    <sheet name="Contrato Embratel" sheetId="5" r:id="rId2"/>
    <sheet name="Contrato Telemar" sheetId="1" r:id="rId3"/>
  </sheets>
  <calcPr calcId="162913"/>
</workbook>
</file>

<file path=xl/calcChain.xml><?xml version="1.0" encoding="utf-8"?>
<calcChain xmlns="http://schemas.openxmlformats.org/spreadsheetml/2006/main">
  <c r="J82" i="1" l="1"/>
  <c r="G77" i="1"/>
  <c r="H77" i="1"/>
  <c r="I77" i="1"/>
  <c r="G78" i="1"/>
  <c r="H78" i="1"/>
  <c r="I78" i="1"/>
  <c r="G79" i="1"/>
  <c r="H79" i="1"/>
  <c r="J79" i="1" s="1"/>
  <c r="I79" i="1"/>
  <c r="I76" i="1"/>
  <c r="G76" i="1"/>
  <c r="H76" i="1"/>
  <c r="G70" i="1"/>
  <c r="H70" i="1"/>
  <c r="I70" i="1"/>
  <c r="G71" i="1"/>
  <c r="J71" i="1" s="1"/>
  <c r="H71" i="1"/>
  <c r="I71" i="1"/>
  <c r="G72" i="1"/>
  <c r="H72" i="1"/>
  <c r="J72" i="1" s="1"/>
  <c r="I72" i="1"/>
  <c r="I69" i="1"/>
  <c r="H69" i="1"/>
  <c r="G69" i="1"/>
  <c r="G63" i="1"/>
  <c r="H63" i="1"/>
  <c r="I63" i="1"/>
  <c r="G64" i="1"/>
  <c r="H64" i="1"/>
  <c r="I64" i="1"/>
  <c r="G65" i="1"/>
  <c r="H65" i="1"/>
  <c r="J65" i="1" s="1"/>
  <c r="I65" i="1"/>
  <c r="I62" i="1"/>
  <c r="H62" i="1"/>
  <c r="G62" i="1"/>
  <c r="G56" i="1"/>
  <c r="H56" i="1"/>
  <c r="I56" i="1"/>
  <c r="G57" i="1"/>
  <c r="H57" i="1"/>
  <c r="I57" i="1"/>
  <c r="G58" i="1"/>
  <c r="H58" i="1"/>
  <c r="J58" i="1" s="1"/>
  <c r="I58" i="1"/>
  <c r="I55" i="1"/>
  <c r="H55" i="1"/>
  <c r="G55" i="1"/>
  <c r="G49" i="1"/>
  <c r="H49" i="1"/>
  <c r="I49" i="1"/>
  <c r="J49" i="1" s="1"/>
  <c r="G50" i="1"/>
  <c r="J50" i="1" s="1"/>
  <c r="H50" i="1"/>
  <c r="I50" i="1"/>
  <c r="G51" i="1"/>
  <c r="H51" i="1"/>
  <c r="I51" i="1"/>
  <c r="I48" i="1"/>
  <c r="J48" i="1" s="1"/>
  <c r="H48" i="1"/>
  <c r="G48" i="1"/>
  <c r="G42" i="1"/>
  <c r="H42" i="1"/>
  <c r="I42" i="1"/>
  <c r="G43" i="1"/>
  <c r="J43" i="1" s="1"/>
  <c r="H43" i="1"/>
  <c r="I43" i="1"/>
  <c r="G44" i="1"/>
  <c r="H44" i="1"/>
  <c r="J44" i="1" s="1"/>
  <c r="I44" i="1"/>
  <c r="I41" i="1"/>
  <c r="H41" i="1"/>
  <c r="G41" i="1"/>
  <c r="G35" i="1"/>
  <c r="H35" i="1"/>
  <c r="I35" i="1"/>
  <c r="G36" i="1"/>
  <c r="J36" i="1" s="1"/>
  <c r="H36" i="1"/>
  <c r="I36" i="1"/>
  <c r="G37" i="1"/>
  <c r="H37" i="1"/>
  <c r="J37" i="1" s="1"/>
  <c r="I37" i="1"/>
  <c r="I34" i="1"/>
  <c r="H34" i="1"/>
  <c r="G34" i="1"/>
  <c r="G28" i="1"/>
  <c r="H28" i="1"/>
  <c r="I28" i="1"/>
  <c r="G29" i="1"/>
  <c r="H29" i="1"/>
  <c r="I29" i="1"/>
  <c r="G30" i="1"/>
  <c r="H30" i="1"/>
  <c r="J30" i="1" s="1"/>
  <c r="I30" i="1"/>
  <c r="I27" i="1"/>
  <c r="H27" i="1"/>
  <c r="G27" i="1"/>
  <c r="G20" i="1"/>
  <c r="H20" i="1"/>
  <c r="I20" i="1"/>
  <c r="G21" i="1"/>
  <c r="J21" i="1" s="1"/>
  <c r="H21" i="1"/>
  <c r="I21" i="1"/>
  <c r="G22" i="1"/>
  <c r="H22" i="1"/>
  <c r="I22" i="1"/>
  <c r="G23" i="1"/>
  <c r="H23" i="1"/>
  <c r="I23" i="1"/>
  <c r="I19" i="1"/>
  <c r="J19" i="1" s="1"/>
  <c r="H19" i="1"/>
  <c r="G19" i="1"/>
  <c r="I12" i="1"/>
  <c r="I13" i="1"/>
  <c r="I14" i="1"/>
  <c r="I15" i="1"/>
  <c r="H12" i="1"/>
  <c r="H13" i="1"/>
  <c r="H14" i="1"/>
  <c r="H15" i="1"/>
  <c r="I11" i="1"/>
  <c r="J11" i="1" s="1"/>
  <c r="H11" i="1"/>
  <c r="G12" i="1"/>
  <c r="G13" i="1"/>
  <c r="G14" i="1"/>
  <c r="G15" i="1"/>
  <c r="G11" i="1"/>
  <c r="J78" i="1"/>
  <c r="J77" i="1"/>
  <c r="J76" i="1"/>
  <c r="J70" i="1"/>
  <c r="J62" i="1"/>
  <c r="J57" i="1"/>
  <c r="J56" i="1"/>
  <c r="J55" i="1"/>
  <c r="J51" i="1"/>
  <c r="J42" i="1"/>
  <c r="J35" i="1"/>
  <c r="J34" i="1"/>
  <c r="J28" i="1"/>
  <c r="J27" i="1"/>
  <c r="J22" i="1"/>
  <c r="J14" i="1"/>
  <c r="J13" i="1"/>
  <c r="J12" i="1"/>
  <c r="I18" i="5"/>
  <c r="J95" i="6"/>
  <c r="J92" i="6"/>
  <c r="J94" i="6"/>
  <c r="H86" i="6"/>
  <c r="J86" i="6" s="1"/>
  <c r="O85" i="6"/>
  <c r="J85" i="6"/>
  <c r="H85" i="6"/>
  <c r="O84" i="6"/>
  <c r="J84" i="6"/>
  <c r="H84" i="6"/>
  <c r="O83" i="6"/>
  <c r="J83" i="6"/>
  <c r="H79" i="6"/>
  <c r="J79" i="6" s="1"/>
  <c r="O78" i="6"/>
  <c r="H78" i="6"/>
  <c r="J78" i="6" s="1"/>
  <c r="O77" i="6"/>
  <c r="J77" i="6"/>
  <c r="H77" i="6"/>
  <c r="O76" i="6"/>
  <c r="J76" i="6"/>
  <c r="H72" i="6"/>
  <c r="J72" i="6" s="1"/>
  <c r="O71" i="6"/>
  <c r="J71" i="6"/>
  <c r="H71" i="6"/>
  <c r="O70" i="6"/>
  <c r="J70" i="6"/>
  <c r="H70" i="6"/>
  <c r="O69" i="6"/>
  <c r="J69" i="6"/>
  <c r="J73" i="6" s="1"/>
  <c r="H65" i="6"/>
  <c r="J65" i="6" s="1"/>
  <c r="O64" i="6"/>
  <c r="H64" i="6"/>
  <c r="J64" i="6" s="1"/>
  <c r="O63" i="6"/>
  <c r="J63" i="6"/>
  <c r="H63" i="6"/>
  <c r="O62" i="6"/>
  <c r="J62" i="6"/>
  <c r="J69" i="1" l="1"/>
  <c r="J64" i="1"/>
  <c r="J63" i="1"/>
  <c r="J66" i="1" s="1"/>
  <c r="J59" i="1"/>
  <c r="J41" i="1"/>
  <c r="J38" i="1"/>
  <c r="J29" i="1"/>
  <c r="J20" i="1"/>
  <c r="J23" i="1"/>
  <c r="J15" i="1"/>
  <c r="J31" i="1"/>
  <c r="J24" i="1"/>
  <c r="J16" i="1"/>
  <c r="J45" i="1"/>
  <c r="J73" i="1"/>
  <c r="J52" i="1"/>
  <c r="J80" i="1"/>
  <c r="J87" i="6"/>
  <c r="J80" i="6"/>
  <c r="J66" i="6"/>
  <c r="F12" i="5"/>
  <c r="F13" i="5"/>
  <c r="F14" i="5"/>
  <c r="F15" i="5"/>
  <c r="F11" i="5"/>
  <c r="H12" i="5"/>
  <c r="H13" i="5"/>
  <c r="H14" i="5"/>
  <c r="H15" i="5"/>
  <c r="H11" i="5"/>
  <c r="G11" i="5" l="1"/>
  <c r="J55" i="6"/>
  <c r="J41" i="6"/>
  <c r="J34" i="6"/>
  <c r="J26" i="6"/>
  <c r="I11" i="5" l="1"/>
  <c r="H58" i="6"/>
  <c r="H57" i="6"/>
  <c r="H56" i="6"/>
  <c r="H51" i="6"/>
  <c r="H50" i="6"/>
  <c r="H49" i="6"/>
  <c r="H44" i="6"/>
  <c r="H43" i="6"/>
  <c r="H42" i="6"/>
  <c r="H37" i="6"/>
  <c r="H36" i="6"/>
  <c r="H35" i="6"/>
  <c r="H30" i="6"/>
  <c r="H29" i="6"/>
  <c r="H28" i="6"/>
  <c r="H27" i="6"/>
  <c r="H22" i="6"/>
  <c r="H21" i="6"/>
  <c r="H20" i="6"/>
  <c r="H19" i="6"/>
  <c r="H11" i="6"/>
  <c r="G12" i="5" s="1"/>
  <c r="I12" i="5" s="1"/>
  <c r="J56" i="6" l="1"/>
  <c r="J57" i="6"/>
  <c r="J58" i="6"/>
  <c r="J59" i="6" l="1"/>
  <c r="O14" i="6"/>
  <c r="O13" i="6"/>
  <c r="O19" i="6" l="1"/>
  <c r="O20" i="6"/>
  <c r="O21" i="6"/>
  <c r="O22" i="6"/>
  <c r="O26" i="6"/>
  <c r="O28" i="6"/>
  <c r="O29" i="6"/>
  <c r="O30" i="6"/>
  <c r="O36" i="6"/>
  <c r="O37" i="6"/>
  <c r="O43" i="6"/>
  <c r="O44" i="6"/>
  <c r="O48" i="6"/>
  <c r="O49" i="6"/>
  <c r="O50" i="6"/>
  <c r="O51" i="6"/>
  <c r="O55" i="6"/>
  <c r="O56" i="6"/>
  <c r="O57" i="6"/>
  <c r="O18" i="6"/>
  <c r="J48" i="6" l="1"/>
  <c r="J18" i="6"/>
  <c r="J10" i="6"/>
  <c r="J49" i="6"/>
  <c r="J35" i="6"/>
  <c r="H14" i="6"/>
  <c r="G15" i="5" s="1"/>
  <c r="H13" i="6"/>
  <c r="G14" i="5" s="1"/>
  <c r="H12" i="6"/>
  <c r="G13" i="5" l="1"/>
  <c r="I14" i="5"/>
  <c r="I15" i="5"/>
  <c r="J51" i="6"/>
  <c r="J37" i="6"/>
  <c r="J13" i="6"/>
  <c r="J11" i="6"/>
  <c r="J19" i="6"/>
  <c r="J21" i="6"/>
  <c r="J28" i="6"/>
  <c r="J30" i="6"/>
  <c r="J36" i="6"/>
  <c r="J42" i="6"/>
  <c r="J44" i="6"/>
  <c r="J50" i="6"/>
  <c r="J14" i="6"/>
  <c r="J12" i="6"/>
  <c r="J20" i="6"/>
  <c r="J22" i="6"/>
  <c r="J27" i="6"/>
  <c r="J29" i="6"/>
  <c r="J43" i="6"/>
  <c r="J38" i="6" l="1"/>
  <c r="J31" i="6"/>
  <c r="J45" i="6"/>
  <c r="I13" i="5"/>
  <c r="I16" i="5" s="1"/>
  <c r="J15" i="6"/>
  <c r="J52" i="6"/>
  <c r="J23" i="6"/>
  <c r="J96" i="6" l="1"/>
  <c r="J97" i="6" l="1"/>
</calcChain>
</file>

<file path=xl/sharedStrings.xml><?xml version="1.0" encoding="utf-8"?>
<sst xmlns="http://schemas.openxmlformats.org/spreadsheetml/2006/main" count="477" uniqueCount="70">
  <si>
    <t>Modalidade</t>
  </si>
  <si>
    <t>Item</t>
  </si>
  <si>
    <t>Item especificação</t>
  </si>
  <si>
    <t>Unidade</t>
  </si>
  <si>
    <t>A
Consumo Anual</t>
  </si>
  <si>
    <t>B
Quantidade Acessos</t>
  </si>
  <si>
    <t>Local (STFC)</t>
  </si>
  <si>
    <t>Assinatura E1 (30 troncos)</t>
  </si>
  <si>
    <t>unid.</t>
  </si>
  <si>
    <t>Assinatura DDR (blocos de 30 ramais)</t>
  </si>
  <si>
    <t>Transferência – Mudança de Endereço/Local</t>
  </si>
  <si>
    <t>fixo-fixo</t>
  </si>
  <si>
    <t>minuto</t>
  </si>
  <si>
    <t xml:space="preserve">fixo-móvel (VC1) </t>
  </si>
  <si>
    <t>EMBRATEL</t>
  </si>
  <si>
    <t>CONSUMO MÉDIO EM MINUTOS:</t>
  </si>
  <si>
    <t xml:space="preserve">fixo -fixo: 10.000 min/E1 </t>
  </si>
  <si>
    <t>fixo-móvel: 2.500 min/E1</t>
  </si>
  <si>
    <t>D
Total Anual
(A x B x C)</t>
  </si>
  <si>
    <t>Instruções de preenchimento</t>
  </si>
  <si>
    <t>Total Lote 2</t>
  </si>
  <si>
    <t>Total Lote 3</t>
  </si>
  <si>
    <t>Total Lote 4</t>
  </si>
  <si>
    <t>Total Lote 5</t>
  </si>
  <si>
    <t>Total Lote 6</t>
  </si>
  <si>
    <r>
      <t>Preencher</t>
    </r>
    <r>
      <rPr>
        <b/>
        <sz val="11"/>
        <color theme="1"/>
        <rFont val="Calibri"/>
        <family val="2"/>
        <scheme val="minor"/>
      </rPr>
      <t xml:space="preserve"> apenas</t>
    </r>
    <r>
      <rPr>
        <sz val="11"/>
        <color theme="1"/>
        <rFont val="Calibri"/>
        <family val="2"/>
        <scheme val="minor"/>
      </rPr>
      <t xml:space="preserve"> as células em </t>
    </r>
    <r>
      <rPr>
        <b/>
        <sz val="11"/>
        <color theme="1"/>
        <rFont val="Calibri"/>
        <family val="2"/>
        <scheme val="minor"/>
      </rPr>
      <t>AMARELO</t>
    </r>
    <r>
      <rPr>
        <sz val="11"/>
        <color theme="1"/>
        <rFont val="Calibri"/>
        <family val="2"/>
        <scheme val="minor"/>
      </rPr>
      <t>, conforme quantidades constantes no Termo de Adesão</t>
    </r>
  </si>
  <si>
    <t>Nos lotes que não serão contratados deverão ser zerados os quantitativos (digitar  "0" apenas a célula em AMARELO)  para não interferir no calculo final.</t>
  </si>
  <si>
    <r>
      <rPr>
        <b/>
        <u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Apenas esta planilha deve ser preenchida. O cálculo de cada contrato será automático, as planilhas estão linkadas.</t>
    </r>
  </si>
  <si>
    <t>1 - Para o cálculo da minutagem foram adotadas as seguintes premissas:</t>
  </si>
  <si>
    <t>Premissas Adotadas:</t>
  </si>
  <si>
    <t>Verificação</t>
  </si>
  <si>
    <t>Contrato EBT</t>
  </si>
  <si>
    <t>∑ contratos</t>
  </si>
  <si>
    <t>CÁLCULO AUTOMÁTICO: VALORES DEVEM SER PREENCHIDOS APENAS NA PLANILHA "TODOS OS LOTES"</t>
  </si>
  <si>
    <t>Esta planilha serve como referência para calculo do valor total que o órgão irá contratar o serviço de STFC</t>
  </si>
  <si>
    <t>LOTES 7</t>
  </si>
  <si>
    <t>LOTES 2, 3, 4, 5, 6, 9</t>
  </si>
  <si>
    <t>Assinatura DDR (Módulo de 50 ramais)</t>
  </si>
  <si>
    <t>Instalação ou Transferência – Mudança de Endereço/Local</t>
  </si>
  <si>
    <t xml:space="preserve">C
Preço Unitário
</t>
  </si>
  <si>
    <t>C
Preço Unitário</t>
  </si>
  <si>
    <t>Total Lote 1</t>
  </si>
  <si>
    <t>TELEMAR</t>
  </si>
  <si>
    <t>Lote 01 – Região 1 - Belo Horizonte</t>
  </si>
  <si>
    <r>
      <t xml:space="preserve">Lote 02 </t>
    </r>
    <r>
      <rPr>
        <b/>
        <sz val="8"/>
        <color rgb="FF000000"/>
        <rFont val="Verdana"/>
        <family val="2"/>
      </rPr>
      <t xml:space="preserve"> - Região 9 - Interior 4</t>
    </r>
  </si>
  <si>
    <r>
      <t xml:space="preserve">Lote 03 </t>
    </r>
    <r>
      <rPr>
        <b/>
        <sz val="8"/>
        <color rgb="FF000000"/>
        <rFont val="Verdana"/>
        <family val="2"/>
      </rPr>
      <t xml:space="preserve"> - Região 11 - Interior 6</t>
    </r>
  </si>
  <si>
    <t>Assinatura Nres</t>
  </si>
  <si>
    <r>
      <t xml:space="preserve">Lote 04 </t>
    </r>
    <r>
      <rPr>
        <b/>
        <sz val="8"/>
        <color rgb="FF000000"/>
        <rFont val="Verdana"/>
        <family val="2"/>
      </rPr>
      <t xml:space="preserve"> - Região 1 - Belo Horizonte</t>
    </r>
  </si>
  <si>
    <r>
      <t xml:space="preserve">Lote 05 </t>
    </r>
    <r>
      <rPr>
        <b/>
        <sz val="8"/>
        <color rgb="FF000000"/>
        <rFont val="Verdana"/>
        <family val="2"/>
      </rPr>
      <t>– Região 2 - Cidade Administrativa</t>
    </r>
  </si>
  <si>
    <r>
      <t>Lote 6</t>
    </r>
    <r>
      <rPr>
        <b/>
        <sz val="8"/>
        <color rgb="FF000000"/>
        <rFont val="Verdana"/>
        <family val="2"/>
      </rPr>
      <t xml:space="preserve"> – Região 3 - Interior 1</t>
    </r>
  </si>
  <si>
    <r>
      <t>Lote 11</t>
    </r>
    <r>
      <rPr>
        <b/>
        <sz val="8"/>
        <color rgb="FF000000"/>
        <rFont val="Verdana"/>
        <family val="2"/>
      </rPr>
      <t xml:space="preserve"> – Região 9 - Interior 4</t>
    </r>
  </si>
  <si>
    <t>Total Lote 11</t>
  </si>
  <si>
    <r>
      <t>Lote 12</t>
    </r>
    <r>
      <rPr>
        <b/>
        <sz val="8"/>
        <color rgb="FF000000"/>
        <rFont val="Verdana"/>
        <family val="2"/>
      </rPr>
      <t xml:space="preserve"> – Região 10 - Interior 5</t>
    </r>
  </si>
  <si>
    <t>Total Lote 12</t>
  </si>
  <si>
    <r>
      <t>Lote 13</t>
    </r>
    <r>
      <rPr>
        <b/>
        <sz val="8"/>
        <color rgb="FF000000"/>
        <rFont val="Verdana"/>
        <family val="2"/>
      </rPr>
      <t xml:space="preserve"> – Região 11 - Interior 6</t>
    </r>
  </si>
  <si>
    <t>Total Lote 13</t>
  </si>
  <si>
    <r>
      <t>Lote 15</t>
    </r>
    <r>
      <rPr>
        <b/>
        <sz val="8"/>
        <color rgb="FF000000"/>
        <rFont val="Verdana"/>
        <family val="2"/>
      </rPr>
      <t xml:space="preserve"> – Região 13 - Interior 8</t>
    </r>
  </si>
  <si>
    <t>Total Lote 15</t>
  </si>
  <si>
    <t>Assinatura Ramal Virtual</t>
  </si>
  <si>
    <r>
      <t>Lote 16</t>
    </r>
    <r>
      <rPr>
        <b/>
        <sz val="8"/>
        <color rgb="FF000000"/>
        <rFont val="Verdana"/>
        <family val="2"/>
      </rPr>
      <t xml:space="preserve"> – Minas Gerais</t>
    </r>
  </si>
  <si>
    <t>Total Lote 16</t>
  </si>
  <si>
    <t>LDN</t>
  </si>
  <si>
    <t>fixo-fixo - Intraestadual</t>
  </si>
  <si>
    <t>fixo-fixo - Interestadual</t>
  </si>
  <si>
    <t xml:space="preserve">fixo-móvel (VC2) </t>
  </si>
  <si>
    <t xml:space="preserve">fixo-móvel (VC3) </t>
  </si>
  <si>
    <t>∑ Lotes 1 a 16</t>
  </si>
  <si>
    <t>Contrato Telemar</t>
  </si>
  <si>
    <t>∑ Lotes Telemar</t>
  </si>
  <si>
    <t>∑ Lotes Embratel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</si>
</sst>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[$€-2]* #,##0.00_);_([$€-2]* \(#,##0.00\);_([$€-2]* &quot;-&quot;??_)"/>
    <numFmt numFmtId="165" formatCode="#,##0_ ;\-#,##0\ "/>
    <numFmt numFmtId="166" formatCode="&quot;R$&quot;\ #,##0.00"/>
    <numFmt numFmtId="167" formatCode="&quot;R$&quot;\ #,##0.0000"/>
    <numFmt numFmtId="168" formatCode="0.0000"/>
    <numFmt numFmtId="169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8"/>
      <color rgb="FF000000"/>
      <name val="Verdana"/>
      <family val="2"/>
    </font>
    <font>
      <sz val="10"/>
      <color theme="1"/>
      <name val="Times New Roman"/>
      <family val="1"/>
    </font>
    <font>
      <b/>
      <sz val="8"/>
      <color rgb="FF000000"/>
      <name val="Verdana"/>
      <family val="2"/>
    </font>
    <font>
      <b/>
      <sz val="8"/>
      <color rgb="FF000000"/>
      <name val="Times New Roman"/>
      <family val="1"/>
    </font>
    <font>
      <sz val="8"/>
      <color rgb="FF000000"/>
      <name val="Verdana"/>
      <family val="2"/>
    </font>
    <font>
      <sz val="8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164" fontId="4" fillId="0" borderId="0" xfId="0" applyNumberFormat="1" applyFont="1"/>
    <xf numFmtId="3" fontId="4" fillId="0" borderId="0" xfId="0" applyNumberFormat="1" applyFont="1"/>
    <xf numFmtId="165" fontId="4" fillId="0" borderId="0" xfId="1" applyNumberFormat="1" applyFont="1" applyAlignment="1">
      <alignment horizontal="center" vertical="center"/>
    </xf>
    <xf numFmtId="1" fontId="4" fillId="0" borderId="0" xfId="0" applyNumberFormat="1" applyFont="1"/>
    <xf numFmtId="3" fontId="0" fillId="0" borderId="0" xfId="0" applyNumberFormat="1"/>
    <xf numFmtId="1" fontId="0" fillId="0" borderId="0" xfId="0" applyNumberFormat="1"/>
    <xf numFmtId="164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 wrapText="1"/>
    </xf>
    <xf numFmtId="165" fontId="5" fillId="2" borderId="5" xfId="1" applyNumberFormat="1" applyFont="1" applyFill="1" applyBorder="1" applyAlignment="1">
      <alignment horizontal="center" vertical="center" wrapText="1"/>
    </xf>
    <xf numFmtId="166" fontId="6" fillId="3" borderId="6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6" fontId="8" fillId="0" borderId="3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165" fontId="4" fillId="0" borderId="0" xfId="1" applyNumberFormat="1" applyFont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164" fontId="0" fillId="0" borderId="0" xfId="0" applyNumberFormat="1"/>
    <xf numFmtId="165" fontId="0" fillId="0" borderId="0" xfId="1" applyNumberFormat="1" applyFont="1" applyAlignment="1">
      <alignment horizontal="center" vertical="center"/>
    </xf>
    <xf numFmtId="166" fontId="0" fillId="0" borderId="0" xfId="0" applyNumberFormat="1"/>
    <xf numFmtId="165" fontId="7" fillId="5" borderId="3" xfId="1" applyNumberFormat="1" applyFont="1" applyFill="1" applyBorder="1" applyAlignment="1">
      <alignment horizontal="center" vertical="center" wrapText="1"/>
    </xf>
    <xf numFmtId="164" fontId="10" fillId="0" borderId="0" xfId="0" applyNumberFormat="1" applyFont="1"/>
    <xf numFmtId="1" fontId="11" fillId="0" borderId="0" xfId="0" applyNumberFormat="1" applyFont="1"/>
    <xf numFmtId="1" fontId="12" fillId="0" borderId="0" xfId="0" applyNumberFormat="1" applyFont="1"/>
    <xf numFmtId="0" fontId="9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0" fillId="0" borderId="0" xfId="0" applyFont="1" applyAlignment="1">
      <alignment horizontal="left" indent="4"/>
    </xf>
    <xf numFmtId="167" fontId="8" fillId="0" borderId="3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167" fontId="4" fillId="0" borderId="0" xfId="0" applyNumberFormat="1" applyFont="1"/>
    <xf numFmtId="167" fontId="6" fillId="3" borderId="6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4" fillId="0" borderId="0" xfId="0" applyNumberFormat="1" applyFont="1" applyAlignment="1">
      <alignment horizontal="center"/>
    </xf>
    <xf numFmtId="167" fontId="13" fillId="0" borderId="0" xfId="0" applyNumberFormat="1" applyFont="1"/>
    <xf numFmtId="166" fontId="4" fillId="6" borderId="5" xfId="0" applyNumberFormat="1" applyFont="1" applyFill="1" applyBorder="1" applyAlignment="1">
      <alignment horizontal="center"/>
    </xf>
    <xf numFmtId="166" fontId="8" fillId="0" borderId="0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6" fillId="0" borderId="0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/>
    </xf>
    <xf numFmtId="168" fontId="0" fillId="0" borderId="0" xfId="0" applyNumberFormat="1"/>
    <xf numFmtId="169" fontId="0" fillId="0" borderId="0" xfId="0" applyNumberFormat="1"/>
    <xf numFmtId="166" fontId="0" fillId="6" borderId="5" xfId="0" applyNumberFormat="1" applyFill="1" applyBorder="1"/>
    <xf numFmtId="164" fontId="0" fillId="0" borderId="0" xfId="0" applyNumberFormat="1" applyFont="1"/>
    <xf numFmtId="3" fontId="0" fillId="0" borderId="0" xfId="0" applyNumberFormat="1" applyFont="1"/>
    <xf numFmtId="1" fontId="14" fillId="0" borderId="0" xfId="0" applyNumberFormat="1" applyFont="1"/>
    <xf numFmtId="3" fontId="7" fillId="5" borderId="3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center"/>
    </xf>
    <xf numFmtId="167" fontId="4" fillId="0" borderId="0" xfId="0" applyNumberFormat="1" applyFont="1" applyFill="1" applyBorder="1" applyAlignment="1">
      <alignment horizontal="center"/>
    </xf>
    <xf numFmtId="1" fontId="2" fillId="4" borderId="7" xfId="0" applyNumberFormat="1" applyFont="1" applyFill="1" applyBorder="1" applyAlignment="1">
      <alignment horizontal="center" vertical="center" textRotation="255"/>
    </xf>
    <xf numFmtId="1" fontId="2" fillId="4" borderId="8" xfId="0" applyNumberFormat="1" applyFont="1" applyFill="1" applyBorder="1" applyAlignment="1">
      <alignment horizontal="center" vertical="center" textRotation="255"/>
    </xf>
    <xf numFmtId="1" fontId="2" fillId="4" borderId="2" xfId="0" applyNumberFormat="1" applyFont="1" applyFill="1" applyBorder="1" applyAlignment="1">
      <alignment horizontal="center" vertical="center" textRotation="255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1" fontId="2" fillId="4" borderId="7" xfId="0" applyNumberFormat="1" applyFont="1" applyFill="1" applyBorder="1" applyAlignment="1">
      <alignment horizontal="center" textRotation="255"/>
    </xf>
    <xf numFmtId="1" fontId="2" fillId="4" borderId="8" xfId="0" applyNumberFormat="1" applyFont="1" applyFill="1" applyBorder="1" applyAlignment="1">
      <alignment horizontal="center" textRotation="255"/>
    </xf>
    <xf numFmtId="1" fontId="2" fillId="4" borderId="2" xfId="0" applyNumberFormat="1" applyFont="1" applyFill="1" applyBorder="1" applyAlignment="1">
      <alignment horizontal="center" textRotation="255"/>
    </xf>
    <xf numFmtId="3" fontId="2" fillId="6" borderId="11" xfId="0" applyNumberFormat="1" applyFont="1" applyFill="1" applyBorder="1" applyAlignment="1">
      <alignment horizontal="left" wrapText="1"/>
    </xf>
    <xf numFmtId="3" fontId="2" fillId="6" borderId="10" xfId="0" applyNumberFormat="1" applyFont="1" applyFill="1" applyBorder="1" applyAlignment="1">
      <alignment horizontal="left" wrapText="1"/>
    </xf>
    <xf numFmtId="3" fontId="2" fillId="6" borderId="12" xfId="0" applyNumberFormat="1" applyFont="1" applyFill="1" applyBorder="1" applyAlignment="1">
      <alignment horizontal="left" wrapText="1"/>
    </xf>
    <xf numFmtId="3" fontId="2" fillId="6" borderId="13" xfId="0" applyNumberFormat="1" applyFont="1" applyFill="1" applyBorder="1" applyAlignment="1">
      <alignment horizontal="left" wrapText="1"/>
    </xf>
    <xf numFmtId="3" fontId="2" fillId="6" borderId="1" xfId="0" applyNumberFormat="1" applyFont="1" applyFill="1" applyBorder="1" applyAlignment="1">
      <alignment horizontal="left" wrapText="1"/>
    </xf>
    <xf numFmtId="3" fontId="2" fillId="6" borderId="3" xfId="0" applyNumberFormat="1" applyFont="1" applyFill="1" applyBorder="1" applyAlignment="1">
      <alignment horizontal="left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7"/>
  <sheetViews>
    <sheetView tabSelected="1" zoomScaleNormal="100" workbookViewId="0">
      <selection activeCell="B1" sqref="B1:C1"/>
    </sheetView>
  </sheetViews>
  <sheetFormatPr defaultRowHeight="15" x14ac:dyDescent="0.25"/>
  <cols>
    <col min="1" max="2" width="9.140625" style="6"/>
    <col min="3" max="3" width="17.85546875" style="23" customWidth="1"/>
    <col min="4" max="4" width="7" style="5" customWidth="1"/>
    <col min="5" max="5" width="36.28515625" style="23" customWidth="1"/>
    <col min="6" max="6" width="12.5703125" style="23" customWidth="1"/>
    <col min="7" max="7" width="20.42578125" style="5" bestFit="1" customWidth="1"/>
    <col min="8" max="8" width="15.7109375" style="24" customWidth="1"/>
    <col min="9" max="9" width="14.42578125" style="34" customWidth="1"/>
    <col min="10" max="10" width="12.42578125" style="38" customWidth="1"/>
    <col min="11" max="11" width="3.5703125" style="43" customWidth="1"/>
    <col min="12" max="12" width="12" style="43" bestFit="1" customWidth="1"/>
    <col min="13" max="13" width="3.5703125" style="6" customWidth="1"/>
    <col min="14" max="14" width="3.28515625" style="6" customWidth="1"/>
    <col min="15" max="15" width="0" style="48" hidden="1" customWidth="1"/>
    <col min="16" max="16384" width="9.140625" style="6"/>
  </cols>
  <sheetData>
    <row r="1" spans="2:15" x14ac:dyDescent="0.25">
      <c r="B1" s="52" t="s">
        <v>19</v>
      </c>
    </row>
    <row r="2" spans="2:15" customFormat="1" x14ac:dyDescent="0.25"/>
    <row r="3" spans="2:15" x14ac:dyDescent="0.25">
      <c r="B3" s="6" t="s">
        <v>27</v>
      </c>
    </row>
    <row r="4" spans="2:15" x14ac:dyDescent="0.25">
      <c r="B4" s="6" t="s">
        <v>25</v>
      </c>
      <c r="C4" s="50"/>
      <c r="D4" s="51"/>
      <c r="E4" s="50"/>
      <c r="F4" s="50"/>
    </row>
    <row r="5" spans="2:15" x14ac:dyDescent="0.25">
      <c r="B5" s="6" t="s">
        <v>26</v>
      </c>
    </row>
    <row r="6" spans="2:15" x14ac:dyDescent="0.25">
      <c r="B6" s="6" t="s">
        <v>34</v>
      </c>
    </row>
    <row r="8" spans="2:15" ht="15.75" thickBot="1" x14ac:dyDescent="0.3">
      <c r="C8" s="62" t="s">
        <v>43</v>
      </c>
      <c r="D8" s="62"/>
      <c r="E8" s="62"/>
      <c r="F8" s="1"/>
      <c r="G8" s="2"/>
      <c r="H8" s="3"/>
      <c r="I8" s="35"/>
      <c r="J8" s="39"/>
      <c r="K8" s="44"/>
      <c r="L8" s="44"/>
      <c r="M8" s="4"/>
      <c r="N8" s="4"/>
    </row>
    <row r="9" spans="2:15" ht="42.95" customHeight="1" thickBot="1" x14ac:dyDescent="0.3">
      <c r="B9" s="63" t="s">
        <v>14</v>
      </c>
      <c r="C9" s="7" t="s">
        <v>0</v>
      </c>
      <c r="D9" s="8" t="s">
        <v>1</v>
      </c>
      <c r="E9" s="9" t="s">
        <v>2</v>
      </c>
      <c r="F9" s="10" t="s">
        <v>3</v>
      </c>
      <c r="G9" s="11" t="s">
        <v>4</v>
      </c>
      <c r="H9" s="12" t="s">
        <v>5</v>
      </c>
      <c r="I9" s="36" t="s">
        <v>39</v>
      </c>
      <c r="J9" s="13" t="s">
        <v>18</v>
      </c>
      <c r="K9" s="45"/>
      <c r="L9" s="45"/>
      <c r="M9" s="4"/>
      <c r="N9" s="4"/>
    </row>
    <row r="10" spans="2:15" ht="15.75" thickBot="1" x14ac:dyDescent="0.3">
      <c r="B10" s="64"/>
      <c r="C10" s="59" t="s">
        <v>6</v>
      </c>
      <c r="D10" s="14">
        <v>1</v>
      </c>
      <c r="E10" s="15" t="s">
        <v>7</v>
      </c>
      <c r="F10" s="16" t="s">
        <v>8</v>
      </c>
      <c r="G10" s="53">
        <v>12</v>
      </c>
      <c r="H10" s="26">
        <v>0</v>
      </c>
      <c r="I10" s="33">
        <v>0</v>
      </c>
      <c r="J10" s="17">
        <f>G10*H10*I10</f>
        <v>0</v>
      </c>
      <c r="K10" s="42"/>
      <c r="L10" s="42"/>
      <c r="M10" s="4"/>
      <c r="N10" s="4"/>
      <c r="O10" s="47"/>
    </row>
    <row r="11" spans="2:15" ht="15.75" thickBot="1" x14ac:dyDescent="0.3">
      <c r="B11" s="64"/>
      <c r="C11" s="60"/>
      <c r="D11" s="14">
        <v>2</v>
      </c>
      <c r="E11" s="15" t="s">
        <v>37</v>
      </c>
      <c r="F11" s="16" t="s">
        <v>8</v>
      </c>
      <c r="G11" s="53">
        <v>12</v>
      </c>
      <c r="H11" s="26">
        <f>(H10*150)/50</f>
        <v>0</v>
      </c>
      <c r="I11" s="33">
        <v>0</v>
      </c>
      <c r="J11" s="17">
        <f t="shared" ref="J11:J14" si="0">G11*H11*I11</f>
        <v>0</v>
      </c>
      <c r="K11" s="42"/>
      <c r="L11" s="42"/>
      <c r="M11" s="4"/>
      <c r="N11" s="4"/>
      <c r="O11" s="47"/>
    </row>
    <row r="12" spans="2:15" ht="21.75" thickBot="1" x14ac:dyDescent="0.3">
      <c r="B12" s="64"/>
      <c r="C12" s="60"/>
      <c r="D12" s="14">
        <v>3</v>
      </c>
      <c r="E12" s="15" t="s">
        <v>38</v>
      </c>
      <c r="F12" s="16" t="s">
        <v>8</v>
      </c>
      <c r="G12" s="53">
        <v>1</v>
      </c>
      <c r="H12" s="26">
        <f>H10</f>
        <v>0</v>
      </c>
      <c r="I12" s="33">
        <v>0</v>
      </c>
      <c r="J12" s="17">
        <f t="shared" si="0"/>
        <v>0</v>
      </c>
      <c r="K12" s="42"/>
      <c r="L12" s="42"/>
      <c r="M12" s="4"/>
      <c r="N12" s="4"/>
      <c r="O12" s="47"/>
    </row>
    <row r="13" spans="2:15" ht="15.75" thickBot="1" x14ac:dyDescent="0.3">
      <c r="B13" s="64"/>
      <c r="C13" s="60"/>
      <c r="D13" s="18">
        <v>4</v>
      </c>
      <c r="E13" s="15" t="s">
        <v>11</v>
      </c>
      <c r="F13" s="16" t="s">
        <v>12</v>
      </c>
      <c r="G13" s="53">
        <v>118575</v>
      </c>
      <c r="H13" s="26">
        <f>H10</f>
        <v>0</v>
      </c>
      <c r="I13" s="33">
        <v>1.04E-2</v>
      </c>
      <c r="J13" s="17">
        <f t="shared" si="0"/>
        <v>0</v>
      </c>
      <c r="K13" s="42"/>
      <c r="L13" s="42"/>
      <c r="M13" s="4"/>
      <c r="N13" s="4"/>
      <c r="O13" s="47" t="e">
        <f>I13/#REF!</f>
        <v>#REF!</v>
      </c>
    </row>
    <row r="14" spans="2:15" ht="15.75" thickBot="1" x14ac:dyDescent="0.3">
      <c r="B14" s="65"/>
      <c r="C14" s="61"/>
      <c r="D14" s="18">
        <v>5</v>
      </c>
      <c r="E14" s="15" t="s">
        <v>13</v>
      </c>
      <c r="F14" s="16" t="s">
        <v>12</v>
      </c>
      <c r="G14" s="53">
        <v>28412</v>
      </c>
      <c r="H14" s="26">
        <f>H10</f>
        <v>0</v>
      </c>
      <c r="I14" s="33">
        <v>3.2500000000000001E-2</v>
      </c>
      <c r="J14" s="17">
        <f t="shared" si="0"/>
        <v>0</v>
      </c>
      <c r="K14" s="42"/>
      <c r="L14" s="42"/>
      <c r="M14" s="4"/>
      <c r="N14" s="4"/>
      <c r="O14" s="47" t="e">
        <f>I14/#REF!</f>
        <v>#REF!</v>
      </c>
    </row>
    <row r="15" spans="2:15" ht="15.75" thickBot="1" x14ac:dyDescent="0.3">
      <c r="C15" s="19"/>
      <c r="D15" s="2"/>
      <c r="E15" s="19"/>
      <c r="F15" s="19"/>
      <c r="G15" s="20"/>
      <c r="H15" s="21"/>
      <c r="I15" s="40" t="s">
        <v>41</v>
      </c>
      <c r="J15" s="37">
        <f>SUM(J10:J14)</f>
        <v>0</v>
      </c>
      <c r="K15" s="46"/>
      <c r="L15" s="46"/>
      <c r="M15" s="4"/>
      <c r="N15" s="4"/>
    </row>
    <row r="16" spans="2:15" ht="15.75" thickBot="1" x14ac:dyDescent="0.3">
      <c r="C16" s="62" t="s">
        <v>44</v>
      </c>
      <c r="D16" s="62"/>
      <c r="E16" s="62"/>
      <c r="F16" s="1"/>
      <c r="G16" s="2"/>
      <c r="H16" s="3"/>
      <c r="I16" s="35"/>
      <c r="J16" s="39"/>
      <c r="K16" s="44"/>
      <c r="L16" s="44"/>
      <c r="M16" s="4"/>
      <c r="N16" s="4"/>
    </row>
    <row r="17" spans="2:15" ht="42.95" customHeight="1" thickBot="1" x14ac:dyDescent="0.3">
      <c r="B17" s="56" t="s">
        <v>42</v>
      </c>
      <c r="C17" s="7" t="s">
        <v>0</v>
      </c>
      <c r="D17" s="8" t="s">
        <v>1</v>
      </c>
      <c r="E17" s="9" t="s">
        <v>2</v>
      </c>
      <c r="F17" s="10" t="s">
        <v>3</v>
      </c>
      <c r="G17" s="11" t="s">
        <v>4</v>
      </c>
      <c r="H17" s="12" t="s">
        <v>5</v>
      </c>
      <c r="I17" s="36" t="s">
        <v>39</v>
      </c>
      <c r="J17" s="13" t="s">
        <v>18</v>
      </c>
      <c r="K17" s="45"/>
      <c r="L17" s="45"/>
      <c r="M17" s="4"/>
      <c r="N17" s="4"/>
    </row>
    <row r="18" spans="2:15" ht="15.75" thickBot="1" x14ac:dyDescent="0.3">
      <c r="B18" s="57"/>
      <c r="C18" s="59" t="s">
        <v>6</v>
      </c>
      <c r="D18" s="14">
        <v>1</v>
      </c>
      <c r="E18" s="15" t="s">
        <v>7</v>
      </c>
      <c r="F18" s="16" t="s">
        <v>8</v>
      </c>
      <c r="G18" s="53">
        <v>12</v>
      </c>
      <c r="H18" s="26">
        <v>0</v>
      </c>
      <c r="I18" s="33">
        <v>1169.96</v>
      </c>
      <c r="J18" s="17">
        <f>G18*H18*I18</f>
        <v>0</v>
      </c>
      <c r="K18" s="42"/>
      <c r="L18" s="42"/>
      <c r="M18" s="4"/>
      <c r="N18" s="4"/>
      <c r="O18" s="47" t="e">
        <f>I18/#REF!</f>
        <v>#REF!</v>
      </c>
    </row>
    <row r="19" spans="2:15" ht="15.75" thickBot="1" x14ac:dyDescent="0.3">
      <c r="B19" s="57"/>
      <c r="C19" s="60"/>
      <c r="D19" s="14">
        <v>2</v>
      </c>
      <c r="E19" s="15" t="s">
        <v>37</v>
      </c>
      <c r="F19" s="16" t="s">
        <v>8</v>
      </c>
      <c r="G19" s="53">
        <v>12</v>
      </c>
      <c r="H19" s="26">
        <f>(H18*150)/50</f>
        <v>0</v>
      </c>
      <c r="I19" s="33">
        <v>129.02959999999999</v>
      </c>
      <c r="J19" s="17">
        <f t="shared" ref="J19:J22" si="1">G19*H19*I19</f>
        <v>0</v>
      </c>
      <c r="K19" s="42"/>
      <c r="L19" s="42"/>
      <c r="M19" s="4"/>
      <c r="N19" s="4"/>
      <c r="O19" s="47" t="e">
        <f>I19/#REF!</f>
        <v>#REF!</v>
      </c>
    </row>
    <row r="20" spans="2:15" ht="21.75" thickBot="1" x14ac:dyDescent="0.3">
      <c r="B20" s="57"/>
      <c r="C20" s="60"/>
      <c r="D20" s="14">
        <v>3</v>
      </c>
      <c r="E20" s="15" t="s">
        <v>38</v>
      </c>
      <c r="F20" s="16" t="s">
        <v>8</v>
      </c>
      <c r="G20" s="53">
        <v>1</v>
      </c>
      <c r="H20" s="26">
        <f>H18</f>
        <v>0</v>
      </c>
      <c r="I20" s="33">
        <v>0</v>
      </c>
      <c r="J20" s="17">
        <f t="shared" si="1"/>
        <v>0</v>
      </c>
      <c r="K20" s="42"/>
      <c r="L20" s="42"/>
      <c r="M20" s="4"/>
      <c r="N20" s="4"/>
      <c r="O20" s="47" t="e">
        <f>I20/#REF!</f>
        <v>#REF!</v>
      </c>
    </row>
    <row r="21" spans="2:15" ht="15.75" thickBot="1" x14ac:dyDescent="0.3">
      <c r="B21" s="57"/>
      <c r="C21" s="60"/>
      <c r="D21" s="18">
        <v>4</v>
      </c>
      <c r="E21" s="15" t="s">
        <v>11</v>
      </c>
      <c r="F21" s="16" t="s">
        <v>12</v>
      </c>
      <c r="G21" s="53">
        <v>115138</v>
      </c>
      <c r="H21" s="26">
        <f>H18</f>
        <v>0</v>
      </c>
      <c r="I21" s="33">
        <v>7.2400000000000006E-2</v>
      </c>
      <c r="J21" s="17">
        <f t="shared" si="1"/>
        <v>0</v>
      </c>
      <c r="K21" s="42"/>
      <c r="L21" s="42"/>
      <c r="M21" s="4"/>
      <c r="N21" s="4"/>
      <c r="O21" s="47" t="e">
        <f>I21/#REF!</f>
        <v>#REF!</v>
      </c>
    </row>
    <row r="22" spans="2:15" ht="15.75" thickBot="1" x14ac:dyDescent="0.3">
      <c r="B22" s="58"/>
      <c r="C22" s="61"/>
      <c r="D22" s="18">
        <v>5</v>
      </c>
      <c r="E22" s="15" t="s">
        <v>13</v>
      </c>
      <c r="F22" s="16" t="s">
        <v>12</v>
      </c>
      <c r="G22" s="53">
        <v>28494</v>
      </c>
      <c r="H22" s="26">
        <f>H18</f>
        <v>0</v>
      </c>
      <c r="I22" s="33">
        <v>0.75470000000000004</v>
      </c>
      <c r="J22" s="17">
        <f t="shared" si="1"/>
        <v>0</v>
      </c>
      <c r="K22" s="42"/>
      <c r="L22" s="42"/>
      <c r="M22" s="4"/>
      <c r="N22" s="4"/>
      <c r="O22" s="47" t="e">
        <f>I22/#REF!</f>
        <v>#REF!</v>
      </c>
    </row>
    <row r="23" spans="2:15" ht="15.75" thickBot="1" x14ac:dyDescent="0.3">
      <c r="C23" s="1"/>
      <c r="D23" s="2"/>
      <c r="E23" s="1"/>
      <c r="F23" s="1"/>
      <c r="G23" s="2"/>
      <c r="H23" s="3"/>
      <c r="I23" s="40" t="s">
        <v>20</v>
      </c>
      <c r="J23" s="37">
        <f>SUM(J18:J22)</f>
        <v>0</v>
      </c>
      <c r="K23" s="46"/>
      <c r="L23" s="46"/>
      <c r="M23" s="4"/>
      <c r="N23" s="4"/>
      <c r="O23" s="47"/>
    </row>
    <row r="24" spans="2:15" ht="15.75" thickBot="1" x14ac:dyDescent="0.3">
      <c r="C24" s="62" t="s">
        <v>45</v>
      </c>
      <c r="D24" s="62"/>
      <c r="E24" s="62"/>
      <c r="F24" s="1"/>
      <c r="G24" s="2"/>
      <c r="H24" s="3"/>
      <c r="I24" s="35"/>
      <c r="J24" s="39"/>
      <c r="K24" s="44"/>
      <c r="L24" s="44"/>
      <c r="M24" s="4"/>
      <c r="N24" s="4"/>
      <c r="O24" s="47"/>
    </row>
    <row r="25" spans="2:15" ht="42.95" customHeight="1" thickBot="1" x14ac:dyDescent="0.3">
      <c r="B25" s="56" t="s">
        <v>42</v>
      </c>
      <c r="C25" s="7" t="s">
        <v>0</v>
      </c>
      <c r="D25" s="8" t="s">
        <v>1</v>
      </c>
      <c r="E25" s="9" t="s">
        <v>2</v>
      </c>
      <c r="F25" s="10" t="s">
        <v>3</v>
      </c>
      <c r="G25" s="11" t="s">
        <v>4</v>
      </c>
      <c r="H25" s="12" t="s">
        <v>5</v>
      </c>
      <c r="I25" s="36" t="s">
        <v>39</v>
      </c>
      <c r="J25" s="13" t="s">
        <v>18</v>
      </c>
      <c r="K25" s="45"/>
      <c r="L25" s="45"/>
      <c r="M25" s="4"/>
      <c r="N25" s="4"/>
      <c r="O25" s="47"/>
    </row>
    <row r="26" spans="2:15" ht="15.75" thickBot="1" x14ac:dyDescent="0.3">
      <c r="B26" s="57"/>
      <c r="C26" s="59" t="s">
        <v>6</v>
      </c>
      <c r="D26" s="14">
        <v>1</v>
      </c>
      <c r="E26" s="15" t="s">
        <v>7</v>
      </c>
      <c r="F26" s="16" t="s">
        <v>8</v>
      </c>
      <c r="G26" s="53">
        <v>12</v>
      </c>
      <c r="H26" s="26">
        <v>0</v>
      </c>
      <c r="I26" s="33">
        <v>1169.96</v>
      </c>
      <c r="J26" s="17">
        <f>G26*H26*I26</f>
        <v>0</v>
      </c>
      <c r="K26" s="42"/>
      <c r="L26" s="42"/>
      <c r="M26" s="4"/>
      <c r="N26" s="4"/>
      <c r="O26" s="47" t="e">
        <f>I26/#REF!</f>
        <v>#REF!</v>
      </c>
    </row>
    <row r="27" spans="2:15" ht="15.75" thickBot="1" x14ac:dyDescent="0.3">
      <c r="B27" s="57"/>
      <c r="C27" s="60"/>
      <c r="D27" s="14">
        <v>2</v>
      </c>
      <c r="E27" s="15" t="s">
        <v>37</v>
      </c>
      <c r="F27" s="16" t="s">
        <v>8</v>
      </c>
      <c r="G27" s="53">
        <v>12</v>
      </c>
      <c r="H27" s="26">
        <f>(H26*150)/50</f>
        <v>0</v>
      </c>
      <c r="I27" s="33">
        <v>25.116800000000001</v>
      </c>
      <c r="J27" s="17">
        <f t="shared" ref="J27:J30" si="2">G27*H27*I27</f>
        <v>0</v>
      </c>
      <c r="K27" s="42"/>
      <c r="L27" s="42"/>
      <c r="M27" s="4"/>
      <c r="N27" s="4"/>
      <c r="O27" s="47"/>
    </row>
    <row r="28" spans="2:15" ht="21.75" thickBot="1" x14ac:dyDescent="0.3">
      <c r="B28" s="57"/>
      <c r="C28" s="60"/>
      <c r="D28" s="14">
        <v>3</v>
      </c>
      <c r="E28" s="15" t="s">
        <v>38</v>
      </c>
      <c r="F28" s="16" t="s">
        <v>8</v>
      </c>
      <c r="G28" s="53">
        <v>1</v>
      </c>
      <c r="H28" s="26">
        <f>H26</f>
        <v>0</v>
      </c>
      <c r="I28" s="33">
        <v>0</v>
      </c>
      <c r="J28" s="17">
        <f t="shared" si="2"/>
        <v>0</v>
      </c>
      <c r="K28" s="42"/>
      <c r="L28" s="42"/>
      <c r="M28" s="4"/>
      <c r="N28" s="4"/>
      <c r="O28" s="47" t="e">
        <f>I28/#REF!</f>
        <v>#REF!</v>
      </c>
    </row>
    <row r="29" spans="2:15" ht="15.75" thickBot="1" x14ac:dyDescent="0.3">
      <c r="B29" s="57"/>
      <c r="C29" s="60"/>
      <c r="D29" s="18">
        <v>4</v>
      </c>
      <c r="E29" s="15" t="s">
        <v>11</v>
      </c>
      <c r="F29" s="16" t="s">
        <v>12</v>
      </c>
      <c r="G29" s="53">
        <v>106398</v>
      </c>
      <c r="H29" s="26">
        <f>H26</f>
        <v>0</v>
      </c>
      <c r="I29" s="33">
        <v>7.2400000000000006E-2</v>
      </c>
      <c r="J29" s="17">
        <f t="shared" si="2"/>
        <v>0</v>
      </c>
      <c r="K29" s="42"/>
      <c r="L29" s="42"/>
      <c r="M29" s="4"/>
      <c r="N29" s="4"/>
      <c r="O29" s="47" t="e">
        <f>I29/#REF!</f>
        <v>#REF!</v>
      </c>
    </row>
    <row r="30" spans="2:15" ht="15.75" thickBot="1" x14ac:dyDescent="0.3">
      <c r="B30" s="58"/>
      <c r="C30" s="61"/>
      <c r="D30" s="18">
        <v>5</v>
      </c>
      <c r="E30" s="15" t="s">
        <v>13</v>
      </c>
      <c r="F30" s="16" t="s">
        <v>12</v>
      </c>
      <c r="G30" s="53">
        <v>26012</v>
      </c>
      <c r="H30" s="26">
        <f>H26</f>
        <v>0</v>
      </c>
      <c r="I30" s="33">
        <v>0.60399999999999998</v>
      </c>
      <c r="J30" s="17">
        <f t="shared" si="2"/>
        <v>0</v>
      </c>
      <c r="K30" s="42"/>
      <c r="L30" s="42"/>
      <c r="M30" s="4"/>
      <c r="N30" s="4"/>
      <c r="O30" s="47" t="e">
        <f>I30/#REF!</f>
        <v>#REF!</v>
      </c>
    </row>
    <row r="31" spans="2:15" ht="15.75" thickBot="1" x14ac:dyDescent="0.3">
      <c r="C31" s="1"/>
      <c r="D31" s="2"/>
      <c r="E31" s="1"/>
      <c r="F31" s="1"/>
      <c r="G31" s="2"/>
      <c r="H31" s="3"/>
      <c r="I31" s="40" t="s">
        <v>21</v>
      </c>
      <c r="J31" s="37">
        <f>SUM(J26:J30)</f>
        <v>0</v>
      </c>
      <c r="K31" s="46"/>
      <c r="L31" s="46"/>
      <c r="M31" s="4"/>
      <c r="N31" s="4"/>
      <c r="O31" s="47"/>
    </row>
    <row r="32" spans="2:15" ht="15.75" thickBot="1" x14ac:dyDescent="0.3">
      <c r="C32" s="62" t="s">
        <v>47</v>
      </c>
      <c r="D32" s="62"/>
      <c r="E32" s="62"/>
      <c r="F32" s="1"/>
      <c r="G32" s="2"/>
      <c r="H32" s="3"/>
      <c r="I32" s="35"/>
      <c r="J32" s="39"/>
      <c r="K32" s="44"/>
      <c r="L32" s="44"/>
      <c r="M32" s="4"/>
      <c r="N32" s="4"/>
      <c r="O32" s="47"/>
    </row>
    <row r="33" spans="2:15" ht="42.95" customHeight="1" thickBot="1" x14ac:dyDescent="0.3">
      <c r="B33" s="63" t="s">
        <v>42</v>
      </c>
      <c r="C33" s="7" t="s">
        <v>0</v>
      </c>
      <c r="D33" s="8" t="s">
        <v>1</v>
      </c>
      <c r="E33" s="9" t="s">
        <v>2</v>
      </c>
      <c r="F33" s="10" t="s">
        <v>3</v>
      </c>
      <c r="G33" s="11" t="s">
        <v>4</v>
      </c>
      <c r="H33" s="12" t="s">
        <v>5</v>
      </c>
      <c r="I33" s="36" t="s">
        <v>39</v>
      </c>
      <c r="J33" s="13" t="s">
        <v>18</v>
      </c>
      <c r="K33" s="45"/>
      <c r="L33" s="45"/>
      <c r="M33" s="4"/>
      <c r="N33" s="4"/>
      <c r="O33" s="47"/>
    </row>
    <row r="34" spans="2:15" ht="15.75" thickBot="1" x14ac:dyDescent="0.3">
      <c r="B34" s="64"/>
      <c r="C34" s="59" t="s">
        <v>6</v>
      </c>
      <c r="D34" s="14">
        <v>1</v>
      </c>
      <c r="E34" s="15" t="s">
        <v>46</v>
      </c>
      <c r="F34" s="16" t="s">
        <v>8</v>
      </c>
      <c r="G34" s="53">
        <v>12</v>
      </c>
      <c r="H34" s="26">
        <v>0</v>
      </c>
      <c r="I34" s="33">
        <v>65.319999999999993</v>
      </c>
      <c r="J34" s="17">
        <f>G34*H34*I34</f>
        <v>0</v>
      </c>
      <c r="K34" s="42"/>
      <c r="L34" s="42"/>
      <c r="M34" s="4"/>
      <c r="N34" s="4"/>
      <c r="O34" s="47"/>
    </row>
    <row r="35" spans="2:15" ht="21.75" thickBot="1" x14ac:dyDescent="0.3">
      <c r="B35" s="64"/>
      <c r="C35" s="60"/>
      <c r="D35" s="14">
        <v>3</v>
      </c>
      <c r="E35" s="15" t="s">
        <v>38</v>
      </c>
      <c r="F35" s="16" t="s">
        <v>8</v>
      </c>
      <c r="G35" s="53">
        <v>1</v>
      </c>
      <c r="H35" s="26">
        <f>H34</f>
        <v>0</v>
      </c>
      <c r="I35" s="33">
        <v>34.0426</v>
      </c>
      <c r="J35" s="17">
        <f t="shared" ref="J35:J37" si="3">G35*H35*I35</f>
        <v>0</v>
      </c>
      <c r="K35" s="42"/>
      <c r="L35" s="42"/>
      <c r="M35" s="4"/>
      <c r="N35" s="4"/>
      <c r="O35" s="47"/>
    </row>
    <row r="36" spans="2:15" ht="15.75" thickBot="1" x14ac:dyDescent="0.3">
      <c r="B36" s="64"/>
      <c r="C36" s="60"/>
      <c r="D36" s="18">
        <v>4</v>
      </c>
      <c r="E36" s="15" t="s">
        <v>11</v>
      </c>
      <c r="F36" s="16" t="s">
        <v>12</v>
      </c>
      <c r="G36" s="53">
        <v>4504</v>
      </c>
      <c r="H36" s="26">
        <f>H34</f>
        <v>0</v>
      </c>
      <c r="I36" s="33">
        <v>7.2400000000000006E-2</v>
      </c>
      <c r="J36" s="17">
        <f t="shared" si="3"/>
        <v>0</v>
      </c>
      <c r="K36" s="42"/>
      <c r="L36" s="42"/>
      <c r="M36" s="4"/>
      <c r="N36" s="4"/>
      <c r="O36" s="47" t="e">
        <f>I36/#REF!</f>
        <v>#REF!</v>
      </c>
    </row>
    <row r="37" spans="2:15" ht="15.75" thickBot="1" x14ac:dyDescent="0.3">
      <c r="B37" s="65"/>
      <c r="C37" s="61"/>
      <c r="D37" s="18">
        <v>5</v>
      </c>
      <c r="E37" s="15" t="s">
        <v>13</v>
      </c>
      <c r="F37" s="16" t="s">
        <v>12</v>
      </c>
      <c r="G37" s="53">
        <v>1664</v>
      </c>
      <c r="H37" s="26">
        <f>H34</f>
        <v>0</v>
      </c>
      <c r="I37" s="33">
        <v>0.75470000000000004</v>
      </c>
      <c r="J37" s="17">
        <f t="shared" si="3"/>
        <v>0</v>
      </c>
      <c r="K37" s="42"/>
      <c r="L37" s="42"/>
      <c r="M37" s="4"/>
      <c r="N37" s="4"/>
      <c r="O37" s="47" t="e">
        <f>I37/#REF!</f>
        <v>#REF!</v>
      </c>
    </row>
    <row r="38" spans="2:15" ht="15.75" thickBot="1" x14ac:dyDescent="0.3">
      <c r="C38" s="1"/>
      <c r="D38" s="2"/>
      <c r="E38" s="1"/>
      <c r="F38" s="1"/>
      <c r="G38" s="2"/>
      <c r="H38" s="3"/>
      <c r="I38" s="40" t="s">
        <v>22</v>
      </c>
      <c r="J38" s="37">
        <f>SUM(J34:J37)</f>
        <v>0</v>
      </c>
      <c r="K38" s="46"/>
      <c r="L38" s="46"/>
      <c r="M38" s="4"/>
      <c r="N38" s="4"/>
      <c r="O38" s="47"/>
    </row>
    <row r="39" spans="2:15" ht="15.75" thickBot="1" x14ac:dyDescent="0.3">
      <c r="C39" s="62" t="s">
        <v>48</v>
      </c>
      <c r="D39" s="62"/>
      <c r="E39" s="62"/>
      <c r="F39" s="1"/>
      <c r="G39" s="2"/>
      <c r="H39" s="3"/>
      <c r="I39" s="35"/>
      <c r="J39" s="39"/>
      <c r="K39" s="44"/>
      <c r="L39" s="44"/>
      <c r="M39" s="4"/>
      <c r="N39" s="4"/>
      <c r="O39" s="47"/>
    </row>
    <row r="40" spans="2:15" ht="42.95" customHeight="1" thickBot="1" x14ac:dyDescent="0.3">
      <c r="B40" s="56" t="s">
        <v>42</v>
      </c>
      <c r="C40" s="7" t="s">
        <v>0</v>
      </c>
      <c r="D40" s="8" t="s">
        <v>1</v>
      </c>
      <c r="E40" s="9" t="s">
        <v>2</v>
      </c>
      <c r="F40" s="10" t="s">
        <v>3</v>
      </c>
      <c r="G40" s="11" t="s">
        <v>4</v>
      </c>
      <c r="H40" s="12" t="s">
        <v>5</v>
      </c>
      <c r="I40" s="36" t="s">
        <v>39</v>
      </c>
      <c r="J40" s="13" t="s">
        <v>18</v>
      </c>
      <c r="K40" s="45"/>
      <c r="L40" s="45"/>
      <c r="M40" s="4"/>
      <c r="N40" s="4"/>
      <c r="O40" s="47"/>
    </row>
    <row r="41" spans="2:15" ht="15.75" thickBot="1" x14ac:dyDescent="0.3">
      <c r="B41" s="57"/>
      <c r="C41" s="59" t="s">
        <v>6</v>
      </c>
      <c r="D41" s="14">
        <v>1</v>
      </c>
      <c r="E41" s="15" t="s">
        <v>46</v>
      </c>
      <c r="F41" s="16" t="s">
        <v>8</v>
      </c>
      <c r="G41" s="53">
        <v>12</v>
      </c>
      <c r="H41" s="26">
        <v>0</v>
      </c>
      <c r="I41" s="33">
        <v>65.319999999999993</v>
      </c>
      <c r="J41" s="17">
        <f>G41*H41*I41</f>
        <v>0</v>
      </c>
      <c r="K41" s="42"/>
      <c r="L41" s="42"/>
      <c r="M41" s="4"/>
      <c r="N41" s="4"/>
      <c r="O41" s="47"/>
    </row>
    <row r="42" spans="2:15" ht="21.75" thickBot="1" x14ac:dyDescent="0.3">
      <c r="B42" s="57"/>
      <c r="C42" s="60"/>
      <c r="D42" s="14">
        <v>3</v>
      </c>
      <c r="E42" s="15" t="s">
        <v>38</v>
      </c>
      <c r="F42" s="16" t="s">
        <v>8</v>
      </c>
      <c r="G42" s="53">
        <v>1</v>
      </c>
      <c r="H42" s="26">
        <f>H41</f>
        <v>0</v>
      </c>
      <c r="I42" s="33">
        <v>34.0426</v>
      </c>
      <c r="J42" s="17">
        <f t="shared" ref="J42:J44" si="4">G42*H42*I42</f>
        <v>0</v>
      </c>
      <c r="K42" s="42"/>
      <c r="L42" s="42"/>
      <c r="M42" s="4"/>
      <c r="N42" s="4"/>
      <c r="O42" s="47"/>
    </row>
    <row r="43" spans="2:15" ht="15.75" thickBot="1" x14ac:dyDescent="0.3">
      <c r="B43" s="57"/>
      <c r="C43" s="60"/>
      <c r="D43" s="18">
        <v>4</v>
      </c>
      <c r="E43" s="15" t="s">
        <v>11</v>
      </c>
      <c r="F43" s="16" t="s">
        <v>12</v>
      </c>
      <c r="G43" s="53">
        <v>4800</v>
      </c>
      <c r="H43" s="26">
        <f>H41</f>
        <v>0</v>
      </c>
      <c r="I43" s="33">
        <v>7.2400000000000006E-2</v>
      </c>
      <c r="J43" s="17">
        <f t="shared" si="4"/>
        <v>0</v>
      </c>
      <c r="K43" s="42"/>
      <c r="L43" s="42"/>
      <c r="M43" s="4"/>
      <c r="N43" s="4"/>
      <c r="O43" s="47" t="e">
        <f>I43/#REF!</f>
        <v>#REF!</v>
      </c>
    </row>
    <row r="44" spans="2:15" ht="15.75" thickBot="1" x14ac:dyDescent="0.3">
      <c r="B44" s="58"/>
      <c r="C44" s="61"/>
      <c r="D44" s="18">
        <v>5</v>
      </c>
      <c r="E44" s="15" t="s">
        <v>13</v>
      </c>
      <c r="F44" s="16" t="s">
        <v>12</v>
      </c>
      <c r="G44" s="53">
        <v>1800</v>
      </c>
      <c r="H44" s="26">
        <f>H41</f>
        <v>0</v>
      </c>
      <c r="I44" s="33">
        <v>0.75470000000000004</v>
      </c>
      <c r="J44" s="17">
        <f t="shared" si="4"/>
        <v>0</v>
      </c>
      <c r="K44" s="42"/>
      <c r="L44" s="42"/>
      <c r="M44" s="4"/>
      <c r="N44" s="4"/>
      <c r="O44" s="47" t="e">
        <f>I44/#REF!</f>
        <v>#REF!</v>
      </c>
    </row>
    <row r="45" spans="2:15" ht="15.75" thickBot="1" x14ac:dyDescent="0.3">
      <c r="C45" s="22"/>
      <c r="D45" s="2"/>
      <c r="E45" s="19"/>
      <c r="F45" s="19"/>
      <c r="G45" s="20"/>
      <c r="H45" s="21"/>
      <c r="I45" s="40" t="s">
        <v>23</v>
      </c>
      <c r="J45" s="37">
        <f>SUM(J41:J44)</f>
        <v>0</v>
      </c>
      <c r="K45" s="46"/>
      <c r="L45" s="46"/>
      <c r="M45" s="4"/>
      <c r="N45" s="4"/>
      <c r="O45" s="47"/>
    </row>
    <row r="46" spans="2:15" ht="15.75" thickBot="1" x14ac:dyDescent="0.3">
      <c r="C46" s="62" t="s">
        <v>49</v>
      </c>
      <c r="D46" s="62"/>
      <c r="E46" s="62"/>
      <c r="F46" s="1"/>
      <c r="G46" s="2"/>
      <c r="H46" s="3"/>
      <c r="I46" s="35"/>
      <c r="J46" s="39"/>
      <c r="K46" s="44"/>
      <c r="L46" s="44"/>
      <c r="M46" s="4"/>
      <c r="N46" s="4"/>
      <c r="O46" s="47"/>
    </row>
    <row r="47" spans="2:15" ht="42.95" customHeight="1" thickBot="1" x14ac:dyDescent="0.3">
      <c r="B47" s="56" t="s">
        <v>42</v>
      </c>
      <c r="C47" s="7" t="s">
        <v>0</v>
      </c>
      <c r="D47" s="8" t="s">
        <v>1</v>
      </c>
      <c r="E47" s="9" t="s">
        <v>2</v>
      </c>
      <c r="F47" s="10" t="s">
        <v>3</v>
      </c>
      <c r="G47" s="11" t="s">
        <v>4</v>
      </c>
      <c r="H47" s="12" t="s">
        <v>5</v>
      </c>
      <c r="I47" s="36" t="s">
        <v>39</v>
      </c>
      <c r="J47" s="13" t="s">
        <v>18</v>
      </c>
      <c r="K47" s="45"/>
      <c r="L47" s="45"/>
      <c r="M47" s="4"/>
      <c r="N47" s="4"/>
      <c r="O47" s="47"/>
    </row>
    <row r="48" spans="2:15" ht="15.75" thickBot="1" x14ac:dyDescent="0.3">
      <c r="B48" s="57"/>
      <c r="C48" s="59" t="s">
        <v>6</v>
      </c>
      <c r="D48" s="14">
        <v>1</v>
      </c>
      <c r="E48" s="15" t="s">
        <v>46</v>
      </c>
      <c r="F48" s="16" t="s">
        <v>8</v>
      </c>
      <c r="G48" s="53">
        <v>12</v>
      </c>
      <c r="H48" s="26">
        <v>0</v>
      </c>
      <c r="I48" s="33">
        <v>65.275000000000006</v>
      </c>
      <c r="J48" s="17">
        <f>G48*H48*I48</f>
        <v>0</v>
      </c>
      <c r="K48" s="42"/>
      <c r="L48" s="42"/>
      <c r="M48" s="4"/>
      <c r="N48" s="4"/>
      <c r="O48" s="47" t="e">
        <f>I48/#REF!</f>
        <v>#REF!</v>
      </c>
    </row>
    <row r="49" spans="2:15" ht="21.75" thickBot="1" x14ac:dyDescent="0.3">
      <c r="B49" s="57"/>
      <c r="C49" s="60"/>
      <c r="D49" s="14">
        <v>3</v>
      </c>
      <c r="E49" s="15" t="s">
        <v>38</v>
      </c>
      <c r="F49" s="16" t="s">
        <v>8</v>
      </c>
      <c r="G49" s="53">
        <v>1</v>
      </c>
      <c r="H49" s="26">
        <f>H48</f>
        <v>0</v>
      </c>
      <c r="I49" s="33">
        <v>34.0426</v>
      </c>
      <c r="J49" s="17">
        <f t="shared" ref="J49:J51" si="5">G49*H49*I49</f>
        <v>0</v>
      </c>
      <c r="K49" s="42"/>
      <c r="L49" s="42"/>
      <c r="M49" s="4"/>
      <c r="N49" s="4"/>
      <c r="O49" s="47" t="e">
        <f>I49/#REF!</f>
        <v>#REF!</v>
      </c>
    </row>
    <row r="50" spans="2:15" ht="15.75" thickBot="1" x14ac:dyDescent="0.3">
      <c r="B50" s="57"/>
      <c r="C50" s="60"/>
      <c r="D50" s="18">
        <v>4</v>
      </c>
      <c r="E50" s="15" t="s">
        <v>11</v>
      </c>
      <c r="F50" s="16" t="s">
        <v>12</v>
      </c>
      <c r="G50" s="53">
        <v>4625</v>
      </c>
      <c r="H50" s="26">
        <f>H48</f>
        <v>0</v>
      </c>
      <c r="I50" s="33">
        <v>7.2400000000000006E-2</v>
      </c>
      <c r="J50" s="17">
        <f t="shared" si="5"/>
        <v>0</v>
      </c>
      <c r="K50" s="42"/>
      <c r="L50" s="42"/>
      <c r="M50" s="4"/>
      <c r="N50" s="4"/>
      <c r="O50" s="47" t="e">
        <f>I50/#REF!</f>
        <v>#REF!</v>
      </c>
    </row>
    <row r="51" spans="2:15" ht="15.75" thickBot="1" x14ac:dyDescent="0.3">
      <c r="B51" s="58"/>
      <c r="C51" s="61"/>
      <c r="D51" s="18">
        <v>5</v>
      </c>
      <c r="E51" s="15" t="s">
        <v>13</v>
      </c>
      <c r="F51" s="16" t="s">
        <v>12</v>
      </c>
      <c r="G51" s="53">
        <v>1664</v>
      </c>
      <c r="H51" s="26">
        <f>H48</f>
        <v>0</v>
      </c>
      <c r="I51" s="33">
        <v>0.75470000000000004</v>
      </c>
      <c r="J51" s="17">
        <f t="shared" si="5"/>
        <v>0</v>
      </c>
      <c r="K51" s="42"/>
      <c r="L51" s="42"/>
      <c r="M51" s="4"/>
      <c r="N51" s="4"/>
      <c r="O51" s="47" t="e">
        <f>I51/#REF!</f>
        <v>#REF!</v>
      </c>
    </row>
    <row r="52" spans="2:15" ht="15.75" thickBot="1" x14ac:dyDescent="0.3">
      <c r="C52" s="22"/>
      <c r="D52" s="2"/>
      <c r="E52" s="19"/>
      <c r="F52" s="19"/>
      <c r="G52" s="20"/>
      <c r="H52" s="21"/>
      <c r="I52" s="40" t="s">
        <v>24</v>
      </c>
      <c r="J52" s="37">
        <f>SUM(J48:J51)</f>
        <v>0</v>
      </c>
      <c r="K52" s="46"/>
      <c r="L52" s="55"/>
      <c r="M52" s="4"/>
      <c r="N52" s="4"/>
      <c r="O52" s="47"/>
    </row>
    <row r="53" spans="2:15" ht="15.75" thickBot="1" x14ac:dyDescent="0.3">
      <c r="C53" s="62" t="s">
        <v>50</v>
      </c>
      <c r="D53" s="62"/>
      <c r="E53" s="62"/>
      <c r="F53" s="1"/>
      <c r="G53" s="2"/>
      <c r="H53" s="3"/>
      <c r="I53" s="35"/>
      <c r="J53" s="39"/>
      <c r="K53" s="44"/>
      <c r="L53" s="44"/>
      <c r="M53" s="4"/>
      <c r="N53" s="4"/>
      <c r="O53" s="47"/>
    </row>
    <row r="54" spans="2:15" ht="42.95" customHeight="1" thickBot="1" x14ac:dyDescent="0.3">
      <c r="B54" s="56" t="s">
        <v>42</v>
      </c>
      <c r="C54" s="7" t="s">
        <v>0</v>
      </c>
      <c r="D54" s="8" t="s">
        <v>1</v>
      </c>
      <c r="E54" s="9" t="s">
        <v>2</v>
      </c>
      <c r="F54" s="10" t="s">
        <v>3</v>
      </c>
      <c r="G54" s="11" t="s">
        <v>4</v>
      </c>
      <c r="H54" s="12" t="s">
        <v>5</v>
      </c>
      <c r="I54" s="36" t="s">
        <v>40</v>
      </c>
      <c r="J54" s="13" t="s">
        <v>18</v>
      </c>
      <c r="K54" s="45"/>
      <c r="L54" s="45"/>
      <c r="M54" s="4"/>
      <c r="N54" s="4"/>
      <c r="O54" s="47"/>
    </row>
    <row r="55" spans="2:15" ht="15.75" thickBot="1" x14ac:dyDescent="0.3">
      <c r="B55" s="57"/>
      <c r="C55" s="59" t="s">
        <v>6</v>
      </c>
      <c r="D55" s="14">
        <v>1</v>
      </c>
      <c r="E55" s="15" t="s">
        <v>46</v>
      </c>
      <c r="F55" s="16" t="s">
        <v>8</v>
      </c>
      <c r="G55" s="53">
        <v>12</v>
      </c>
      <c r="H55" s="26">
        <v>0</v>
      </c>
      <c r="I55" s="33">
        <v>65.319999999999993</v>
      </c>
      <c r="J55" s="17">
        <f>G55*H55*I55</f>
        <v>0</v>
      </c>
      <c r="K55" s="42"/>
      <c r="L55" s="42"/>
      <c r="M55" s="4"/>
      <c r="N55" s="4"/>
      <c r="O55" s="47" t="e">
        <f>I55/#REF!</f>
        <v>#REF!</v>
      </c>
    </row>
    <row r="56" spans="2:15" ht="21.75" thickBot="1" x14ac:dyDescent="0.3">
      <c r="B56" s="57"/>
      <c r="C56" s="60"/>
      <c r="D56" s="14">
        <v>3</v>
      </c>
      <c r="E56" s="15" t="s">
        <v>38</v>
      </c>
      <c r="F56" s="16" t="s">
        <v>8</v>
      </c>
      <c r="G56" s="53">
        <v>1</v>
      </c>
      <c r="H56" s="26">
        <f>H55</f>
        <v>0</v>
      </c>
      <c r="I56" s="33">
        <v>34.0426</v>
      </c>
      <c r="J56" s="17">
        <f t="shared" ref="J56:J58" si="6">G56*H56*I56</f>
        <v>0</v>
      </c>
      <c r="K56" s="42"/>
      <c r="L56" s="42"/>
      <c r="M56" s="4"/>
      <c r="N56" s="4"/>
      <c r="O56" s="47" t="e">
        <f>I56/#REF!</f>
        <v>#REF!</v>
      </c>
    </row>
    <row r="57" spans="2:15" ht="15.75" thickBot="1" x14ac:dyDescent="0.3">
      <c r="B57" s="57"/>
      <c r="C57" s="60"/>
      <c r="D57" s="18">
        <v>4</v>
      </c>
      <c r="E57" s="15" t="s">
        <v>11</v>
      </c>
      <c r="F57" s="16" t="s">
        <v>12</v>
      </c>
      <c r="G57" s="53">
        <v>4548</v>
      </c>
      <c r="H57" s="26">
        <f>H55</f>
        <v>0</v>
      </c>
      <c r="I57" s="33">
        <v>7.2400000000000006E-2</v>
      </c>
      <c r="J57" s="17">
        <f t="shared" si="6"/>
        <v>0</v>
      </c>
      <c r="K57" s="42"/>
      <c r="L57" s="42"/>
      <c r="M57" s="4"/>
      <c r="N57" s="4"/>
      <c r="O57" s="47" t="e">
        <f>I57/#REF!</f>
        <v>#REF!</v>
      </c>
    </row>
    <row r="58" spans="2:15" ht="15.75" thickBot="1" x14ac:dyDescent="0.3">
      <c r="B58" s="58"/>
      <c r="C58" s="61"/>
      <c r="D58" s="18">
        <v>5</v>
      </c>
      <c r="E58" s="15" t="s">
        <v>13</v>
      </c>
      <c r="F58" s="16" t="s">
        <v>12</v>
      </c>
      <c r="G58" s="53">
        <v>1660</v>
      </c>
      <c r="H58" s="26">
        <f>H55</f>
        <v>0</v>
      </c>
      <c r="I58" s="33">
        <v>0.75470000000000004</v>
      </c>
      <c r="J58" s="17">
        <f t="shared" si="6"/>
        <v>0</v>
      </c>
      <c r="K58" s="42"/>
      <c r="L58" s="42"/>
      <c r="M58" s="4"/>
      <c r="N58" s="4"/>
      <c r="O58" s="47"/>
    </row>
    <row r="59" spans="2:15" ht="15.75" thickBot="1" x14ac:dyDescent="0.3">
      <c r="C59" s="22"/>
      <c r="D59" s="2"/>
      <c r="E59" s="19"/>
      <c r="F59" s="19"/>
      <c r="G59" s="20"/>
      <c r="H59" s="21"/>
      <c r="I59" s="40" t="s">
        <v>51</v>
      </c>
      <c r="J59" s="37">
        <f>SUM(J55:J58)</f>
        <v>0</v>
      </c>
      <c r="K59" s="46"/>
      <c r="L59" s="46"/>
      <c r="M59" s="4"/>
      <c r="N59" s="4"/>
      <c r="O59" s="47"/>
    </row>
    <row r="60" spans="2:15" ht="15.75" thickBot="1" x14ac:dyDescent="0.3">
      <c r="C60" s="62" t="s">
        <v>52</v>
      </c>
      <c r="D60" s="62"/>
      <c r="E60" s="62"/>
      <c r="F60" s="1"/>
      <c r="G60" s="2"/>
      <c r="H60" s="3"/>
      <c r="I60" s="35"/>
      <c r="J60" s="39"/>
      <c r="K60" s="44"/>
      <c r="L60" s="44"/>
      <c r="M60" s="4"/>
      <c r="N60" s="4"/>
      <c r="O60" s="47"/>
    </row>
    <row r="61" spans="2:15" ht="42.95" customHeight="1" thickBot="1" x14ac:dyDescent="0.3">
      <c r="B61" s="56" t="s">
        <v>42</v>
      </c>
      <c r="C61" s="7" t="s">
        <v>0</v>
      </c>
      <c r="D61" s="8" t="s">
        <v>1</v>
      </c>
      <c r="E61" s="9" t="s">
        <v>2</v>
      </c>
      <c r="F61" s="10" t="s">
        <v>3</v>
      </c>
      <c r="G61" s="11" t="s">
        <v>4</v>
      </c>
      <c r="H61" s="12" t="s">
        <v>5</v>
      </c>
      <c r="I61" s="36" t="s">
        <v>40</v>
      </c>
      <c r="J61" s="13" t="s">
        <v>18</v>
      </c>
      <c r="K61" s="45"/>
      <c r="L61" s="45"/>
      <c r="M61" s="4"/>
      <c r="N61" s="4"/>
      <c r="O61" s="47"/>
    </row>
    <row r="62" spans="2:15" ht="15.75" thickBot="1" x14ac:dyDescent="0.3">
      <c r="B62" s="57"/>
      <c r="C62" s="59" t="s">
        <v>6</v>
      </c>
      <c r="D62" s="14">
        <v>1</v>
      </c>
      <c r="E62" s="15" t="s">
        <v>46</v>
      </c>
      <c r="F62" s="16" t="s">
        <v>8</v>
      </c>
      <c r="G62" s="53">
        <v>12</v>
      </c>
      <c r="H62" s="26">
        <v>0</v>
      </c>
      <c r="I62" s="33">
        <v>66.56</v>
      </c>
      <c r="J62" s="17">
        <f>G62*H62*I62</f>
        <v>0</v>
      </c>
      <c r="K62" s="42"/>
      <c r="L62" s="42"/>
      <c r="M62" s="4"/>
      <c r="N62" s="4"/>
      <c r="O62" s="47" t="e">
        <f>I62/#REF!</f>
        <v>#REF!</v>
      </c>
    </row>
    <row r="63" spans="2:15" ht="21.75" thickBot="1" x14ac:dyDescent="0.3">
      <c r="B63" s="57"/>
      <c r="C63" s="60"/>
      <c r="D63" s="14">
        <v>3</v>
      </c>
      <c r="E63" s="15" t="s">
        <v>38</v>
      </c>
      <c r="F63" s="16" t="s">
        <v>8</v>
      </c>
      <c r="G63" s="53">
        <v>1</v>
      </c>
      <c r="H63" s="26">
        <f>H62</f>
        <v>0</v>
      </c>
      <c r="I63" s="33">
        <v>34.0426</v>
      </c>
      <c r="J63" s="17">
        <f t="shared" ref="J63:J65" si="7">G63*H63*I63</f>
        <v>0</v>
      </c>
      <c r="K63" s="42"/>
      <c r="L63" s="42"/>
      <c r="M63" s="4"/>
      <c r="N63" s="4"/>
      <c r="O63" s="47" t="e">
        <f>I63/#REF!</f>
        <v>#REF!</v>
      </c>
    </row>
    <row r="64" spans="2:15" ht="15.75" thickBot="1" x14ac:dyDescent="0.3">
      <c r="B64" s="57"/>
      <c r="C64" s="60"/>
      <c r="D64" s="18">
        <v>4</v>
      </c>
      <c r="E64" s="15" t="s">
        <v>11</v>
      </c>
      <c r="F64" s="16" t="s">
        <v>12</v>
      </c>
      <c r="G64" s="53">
        <v>4514</v>
      </c>
      <c r="H64" s="26">
        <f>H62</f>
        <v>0</v>
      </c>
      <c r="I64" s="33">
        <v>7.2400000000000006E-2</v>
      </c>
      <c r="J64" s="17">
        <f t="shared" si="7"/>
        <v>0</v>
      </c>
      <c r="K64" s="42"/>
      <c r="L64" s="42"/>
      <c r="M64" s="4"/>
      <c r="N64" s="4"/>
      <c r="O64" s="47" t="e">
        <f>I64/#REF!</f>
        <v>#REF!</v>
      </c>
    </row>
    <row r="65" spans="2:15" ht="15.75" thickBot="1" x14ac:dyDescent="0.3">
      <c r="B65" s="58"/>
      <c r="C65" s="61"/>
      <c r="D65" s="18">
        <v>5</v>
      </c>
      <c r="E65" s="15" t="s">
        <v>13</v>
      </c>
      <c r="F65" s="16" t="s">
        <v>12</v>
      </c>
      <c r="G65" s="53">
        <v>1619</v>
      </c>
      <c r="H65" s="26">
        <f>H62</f>
        <v>0</v>
      </c>
      <c r="I65" s="33">
        <v>0.7732</v>
      </c>
      <c r="J65" s="17">
        <f t="shared" si="7"/>
        <v>0</v>
      </c>
      <c r="K65" s="42"/>
      <c r="L65" s="42"/>
      <c r="M65" s="4"/>
      <c r="N65" s="4"/>
      <c r="O65" s="47"/>
    </row>
    <row r="66" spans="2:15" ht="15.75" thickBot="1" x14ac:dyDescent="0.3">
      <c r="C66" s="22"/>
      <c r="D66" s="2"/>
      <c r="E66" s="19"/>
      <c r="F66" s="19"/>
      <c r="G66" s="20"/>
      <c r="H66" s="21"/>
      <c r="I66" s="40" t="s">
        <v>53</v>
      </c>
      <c r="J66" s="37">
        <f>SUM(J62:J65)</f>
        <v>0</v>
      </c>
      <c r="K66" s="46"/>
      <c r="L66" s="46"/>
      <c r="M66" s="4"/>
      <c r="N66" s="4"/>
      <c r="O66" s="47"/>
    </row>
    <row r="67" spans="2:15" ht="15.75" thickBot="1" x14ac:dyDescent="0.3">
      <c r="C67" s="62" t="s">
        <v>54</v>
      </c>
      <c r="D67" s="62"/>
      <c r="E67" s="62"/>
      <c r="F67" s="1"/>
      <c r="G67" s="2"/>
      <c r="H67" s="3"/>
      <c r="I67" s="35"/>
      <c r="J67" s="39"/>
      <c r="K67" s="44"/>
      <c r="L67" s="44"/>
      <c r="M67" s="4"/>
      <c r="N67" s="4"/>
      <c r="O67" s="47"/>
    </row>
    <row r="68" spans="2:15" ht="42.95" customHeight="1" thickBot="1" x14ac:dyDescent="0.3">
      <c r="B68" s="56" t="s">
        <v>42</v>
      </c>
      <c r="C68" s="7" t="s">
        <v>0</v>
      </c>
      <c r="D68" s="8" t="s">
        <v>1</v>
      </c>
      <c r="E68" s="9" t="s">
        <v>2</v>
      </c>
      <c r="F68" s="10" t="s">
        <v>3</v>
      </c>
      <c r="G68" s="11" t="s">
        <v>4</v>
      </c>
      <c r="H68" s="12" t="s">
        <v>5</v>
      </c>
      <c r="I68" s="36" t="s">
        <v>40</v>
      </c>
      <c r="J68" s="13" t="s">
        <v>18</v>
      </c>
      <c r="K68" s="45"/>
      <c r="L68" s="45"/>
      <c r="M68" s="4"/>
      <c r="N68" s="4"/>
      <c r="O68" s="47"/>
    </row>
    <row r="69" spans="2:15" ht="15.75" thickBot="1" x14ac:dyDescent="0.3">
      <c r="B69" s="57"/>
      <c r="C69" s="59" t="s">
        <v>6</v>
      </c>
      <c r="D69" s="14">
        <v>1</v>
      </c>
      <c r="E69" s="15" t="s">
        <v>46</v>
      </c>
      <c r="F69" s="16" t="s">
        <v>8</v>
      </c>
      <c r="G69" s="53">
        <v>12</v>
      </c>
      <c r="H69" s="26">
        <v>0</v>
      </c>
      <c r="I69" s="33">
        <v>65.456599999999995</v>
      </c>
      <c r="J69" s="17">
        <f>G69*H69*I69</f>
        <v>0</v>
      </c>
      <c r="K69" s="42"/>
      <c r="L69" s="42"/>
      <c r="M69" s="4"/>
      <c r="N69" s="4"/>
      <c r="O69" s="47" t="e">
        <f>I69/#REF!</f>
        <v>#REF!</v>
      </c>
    </row>
    <row r="70" spans="2:15" ht="21.75" thickBot="1" x14ac:dyDescent="0.3">
      <c r="B70" s="57"/>
      <c r="C70" s="60"/>
      <c r="D70" s="14">
        <v>3</v>
      </c>
      <c r="E70" s="15" t="s">
        <v>38</v>
      </c>
      <c r="F70" s="16" t="s">
        <v>8</v>
      </c>
      <c r="G70" s="53">
        <v>1</v>
      </c>
      <c r="H70" s="26">
        <f>H69</f>
        <v>0</v>
      </c>
      <c r="I70" s="33">
        <v>34.0426</v>
      </c>
      <c r="J70" s="17">
        <f t="shared" ref="J70:J72" si="8">G70*H70*I70</f>
        <v>0</v>
      </c>
      <c r="K70" s="42"/>
      <c r="L70" s="42"/>
      <c r="M70" s="4"/>
      <c r="N70" s="4"/>
      <c r="O70" s="47" t="e">
        <f>I70/#REF!</f>
        <v>#REF!</v>
      </c>
    </row>
    <row r="71" spans="2:15" ht="15.75" thickBot="1" x14ac:dyDescent="0.3">
      <c r="B71" s="57"/>
      <c r="C71" s="60"/>
      <c r="D71" s="18">
        <v>4</v>
      </c>
      <c r="E71" s="15" t="s">
        <v>11</v>
      </c>
      <c r="F71" s="16" t="s">
        <v>12</v>
      </c>
      <c r="G71" s="53">
        <v>4579</v>
      </c>
      <c r="H71" s="26">
        <f>H69</f>
        <v>0</v>
      </c>
      <c r="I71" s="33">
        <v>7.2400000000000006E-2</v>
      </c>
      <c r="J71" s="17">
        <f t="shared" si="8"/>
        <v>0</v>
      </c>
      <c r="K71" s="42"/>
      <c r="L71" s="42"/>
      <c r="M71" s="4"/>
      <c r="N71" s="4"/>
      <c r="O71" s="47" t="e">
        <f>I71/#REF!</f>
        <v>#REF!</v>
      </c>
    </row>
    <row r="72" spans="2:15" ht="15.75" thickBot="1" x14ac:dyDescent="0.3">
      <c r="B72" s="58"/>
      <c r="C72" s="61"/>
      <c r="D72" s="18">
        <v>5</v>
      </c>
      <c r="E72" s="15" t="s">
        <v>13</v>
      </c>
      <c r="F72" s="16" t="s">
        <v>12</v>
      </c>
      <c r="G72" s="53">
        <v>1669</v>
      </c>
      <c r="H72" s="26">
        <f>H69</f>
        <v>0</v>
      </c>
      <c r="I72" s="33">
        <v>0.7732</v>
      </c>
      <c r="J72" s="17">
        <f t="shared" si="8"/>
        <v>0</v>
      </c>
      <c r="K72" s="42"/>
      <c r="L72" s="42"/>
      <c r="M72" s="4"/>
      <c r="N72" s="4"/>
      <c r="O72" s="47"/>
    </row>
    <row r="73" spans="2:15" ht="15.75" thickBot="1" x14ac:dyDescent="0.3">
      <c r="C73" s="22"/>
      <c r="D73" s="2"/>
      <c r="E73" s="19"/>
      <c r="F73" s="19"/>
      <c r="G73" s="20"/>
      <c r="H73" s="21"/>
      <c r="I73" s="40" t="s">
        <v>55</v>
      </c>
      <c r="J73" s="37">
        <f>SUM(J69:J72)</f>
        <v>0</v>
      </c>
      <c r="K73" s="46"/>
      <c r="L73" s="46"/>
      <c r="M73" s="4"/>
      <c r="N73" s="4"/>
      <c r="O73" s="47"/>
    </row>
    <row r="74" spans="2:15" ht="15.75" thickBot="1" x14ac:dyDescent="0.3">
      <c r="C74" s="62" t="s">
        <v>56</v>
      </c>
      <c r="D74" s="62"/>
      <c r="E74" s="62"/>
      <c r="F74" s="1"/>
      <c r="G74" s="2"/>
      <c r="H74" s="3"/>
      <c r="I74" s="35"/>
      <c r="J74" s="39"/>
      <c r="K74" s="44"/>
      <c r="L74" s="44"/>
      <c r="M74" s="4"/>
      <c r="N74" s="4"/>
      <c r="O74" s="47"/>
    </row>
    <row r="75" spans="2:15" ht="42.95" customHeight="1" thickBot="1" x14ac:dyDescent="0.3">
      <c r="B75" s="56" t="s">
        <v>42</v>
      </c>
      <c r="C75" s="7" t="s">
        <v>0</v>
      </c>
      <c r="D75" s="8" t="s">
        <v>1</v>
      </c>
      <c r="E75" s="9" t="s">
        <v>2</v>
      </c>
      <c r="F75" s="10" t="s">
        <v>3</v>
      </c>
      <c r="G75" s="11" t="s">
        <v>4</v>
      </c>
      <c r="H75" s="12" t="s">
        <v>5</v>
      </c>
      <c r="I75" s="36" t="s">
        <v>40</v>
      </c>
      <c r="J75" s="13" t="s">
        <v>18</v>
      </c>
      <c r="K75" s="45"/>
      <c r="L75" s="45"/>
      <c r="M75" s="4"/>
      <c r="N75" s="4"/>
      <c r="O75" s="47"/>
    </row>
    <row r="76" spans="2:15" ht="15.75" thickBot="1" x14ac:dyDescent="0.3">
      <c r="B76" s="57"/>
      <c r="C76" s="59" t="s">
        <v>6</v>
      </c>
      <c r="D76" s="14">
        <v>1</v>
      </c>
      <c r="E76" s="15" t="s">
        <v>58</v>
      </c>
      <c r="F76" s="16" t="s">
        <v>8</v>
      </c>
      <c r="G76" s="53">
        <v>12</v>
      </c>
      <c r="H76" s="26">
        <v>0</v>
      </c>
      <c r="I76" s="33">
        <v>66.559399999999997</v>
      </c>
      <c r="J76" s="17">
        <f>G76*H76*I76</f>
        <v>0</v>
      </c>
      <c r="K76" s="42"/>
      <c r="L76" s="42"/>
      <c r="M76" s="4"/>
      <c r="N76" s="4"/>
      <c r="O76" s="47" t="e">
        <f>I76/#REF!</f>
        <v>#REF!</v>
      </c>
    </row>
    <row r="77" spans="2:15" ht="21.75" thickBot="1" x14ac:dyDescent="0.3">
      <c r="B77" s="57"/>
      <c r="C77" s="60"/>
      <c r="D77" s="14">
        <v>3</v>
      </c>
      <c r="E77" s="15" t="s">
        <v>38</v>
      </c>
      <c r="F77" s="16" t="s">
        <v>8</v>
      </c>
      <c r="G77" s="53">
        <v>1</v>
      </c>
      <c r="H77" s="26">
        <f>H76</f>
        <v>0</v>
      </c>
      <c r="I77" s="33">
        <v>22.179600000000001</v>
      </c>
      <c r="J77" s="17">
        <f t="shared" ref="J77:J79" si="9">G77*H77*I77</f>
        <v>0</v>
      </c>
      <c r="K77" s="42"/>
      <c r="L77" s="42"/>
      <c r="M77" s="4"/>
      <c r="N77" s="4"/>
      <c r="O77" s="47" t="e">
        <f>I77/#REF!</f>
        <v>#REF!</v>
      </c>
    </row>
    <row r="78" spans="2:15" ht="15.75" thickBot="1" x14ac:dyDescent="0.3">
      <c r="B78" s="57"/>
      <c r="C78" s="60"/>
      <c r="D78" s="18">
        <v>4</v>
      </c>
      <c r="E78" s="15" t="s">
        <v>11</v>
      </c>
      <c r="F78" s="16" t="s">
        <v>12</v>
      </c>
      <c r="G78" s="53">
        <v>2936</v>
      </c>
      <c r="H78" s="26">
        <f>H76</f>
        <v>0</v>
      </c>
      <c r="I78" s="33">
        <v>7.2400000000000006E-2</v>
      </c>
      <c r="J78" s="17">
        <f t="shared" si="9"/>
        <v>0</v>
      </c>
      <c r="K78" s="42"/>
      <c r="L78" s="42"/>
      <c r="M78" s="4"/>
      <c r="N78" s="4"/>
      <c r="O78" s="47" t="e">
        <f>I78/#REF!</f>
        <v>#REF!</v>
      </c>
    </row>
    <row r="79" spans="2:15" ht="15.75" thickBot="1" x14ac:dyDescent="0.3">
      <c r="B79" s="58"/>
      <c r="C79" s="61"/>
      <c r="D79" s="18">
        <v>5</v>
      </c>
      <c r="E79" s="15" t="s">
        <v>13</v>
      </c>
      <c r="F79" s="16" t="s">
        <v>12</v>
      </c>
      <c r="G79" s="53">
        <v>1203</v>
      </c>
      <c r="H79" s="26">
        <f>H76</f>
        <v>0</v>
      </c>
      <c r="I79" s="33">
        <v>0.7732</v>
      </c>
      <c r="J79" s="17">
        <f t="shared" si="9"/>
        <v>0</v>
      </c>
      <c r="K79" s="42"/>
      <c r="L79" s="42"/>
      <c r="M79" s="4"/>
      <c r="N79" s="4"/>
      <c r="O79" s="47"/>
    </row>
    <row r="80" spans="2:15" ht="15.75" thickBot="1" x14ac:dyDescent="0.3">
      <c r="C80" s="22"/>
      <c r="D80" s="2"/>
      <c r="E80" s="19"/>
      <c r="F80" s="19"/>
      <c r="G80" s="20"/>
      <c r="H80" s="21"/>
      <c r="I80" s="40" t="s">
        <v>57</v>
      </c>
      <c r="J80" s="37">
        <f>SUM(J76:J79)</f>
        <v>0</v>
      </c>
      <c r="K80" s="46"/>
      <c r="L80" s="46"/>
      <c r="M80" s="4"/>
      <c r="N80" s="4"/>
      <c r="O80" s="47"/>
    </row>
    <row r="81" spans="2:15" ht="15.75" thickBot="1" x14ac:dyDescent="0.3">
      <c r="C81" s="62" t="s">
        <v>59</v>
      </c>
      <c r="D81" s="62"/>
      <c r="E81" s="62"/>
      <c r="F81" s="1"/>
      <c r="G81" s="2"/>
      <c r="H81" s="3"/>
      <c r="I81" s="35"/>
      <c r="J81" s="39"/>
      <c r="K81" s="44"/>
      <c r="L81" s="44"/>
      <c r="M81" s="4"/>
      <c r="N81" s="4"/>
      <c r="O81" s="47"/>
    </row>
    <row r="82" spans="2:15" ht="42.95" customHeight="1" thickBot="1" x14ac:dyDescent="0.3">
      <c r="B82" s="56" t="s">
        <v>42</v>
      </c>
      <c r="C82" s="7" t="s">
        <v>0</v>
      </c>
      <c r="D82" s="8" t="s">
        <v>1</v>
      </c>
      <c r="E82" s="9" t="s">
        <v>2</v>
      </c>
      <c r="F82" s="10" t="s">
        <v>3</v>
      </c>
      <c r="G82" s="11" t="s">
        <v>4</v>
      </c>
      <c r="H82" s="12" t="s">
        <v>5</v>
      </c>
      <c r="I82" s="36" t="s">
        <v>40</v>
      </c>
      <c r="J82" s="13" t="s">
        <v>18</v>
      </c>
      <c r="K82" s="45"/>
      <c r="L82" s="45"/>
      <c r="M82" s="4"/>
      <c r="N82" s="4"/>
      <c r="O82" s="47"/>
    </row>
    <row r="83" spans="2:15" ht="15.75" thickBot="1" x14ac:dyDescent="0.3">
      <c r="B83" s="57"/>
      <c r="C83" s="59" t="s">
        <v>61</v>
      </c>
      <c r="D83" s="14">
        <v>1</v>
      </c>
      <c r="E83" s="15" t="s">
        <v>62</v>
      </c>
      <c r="F83" s="16" t="s">
        <v>12</v>
      </c>
      <c r="G83" s="53">
        <v>665</v>
      </c>
      <c r="H83" s="26">
        <v>0</v>
      </c>
      <c r="I83" s="33">
        <v>3.2199999999999999E-2</v>
      </c>
      <c r="J83" s="17">
        <f>G83*H83*I83</f>
        <v>0</v>
      </c>
      <c r="K83" s="42"/>
      <c r="L83" s="42"/>
      <c r="M83" s="4"/>
      <c r="N83" s="4"/>
      <c r="O83" s="47" t="e">
        <f>I83/#REF!</f>
        <v>#REF!</v>
      </c>
    </row>
    <row r="84" spans="2:15" ht="15.75" thickBot="1" x14ac:dyDescent="0.3">
      <c r="B84" s="57"/>
      <c r="C84" s="60"/>
      <c r="D84" s="14">
        <v>3</v>
      </c>
      <c r="E84" s="15" t="s">
        <v>63</v>
      </c>
      <c r="F84" s="16" t="s">
        <v>12</v>
      </c>
      <c r="G84" s="53">
        <v>390</v>
      </c>
      <c r="H84" s="26">
        <f>H83</f>
        <v>0</v>
      </c>
      <c r="I84" s="33">
        <v>3.2199999999999999E-2</v>
      </c>
      <c r="J84" s="17">
        <f t="shared" ref="J84:J86" si="10">G84*H84*I84</f>
        <v>0</v>
      </c>
      <c r="K84" s="42"/>
      <c r="L84" s="42"/>
      <c r="M84" s="4"/>
      <c r="N84" s="4"/>
      <c r="O84" s="47" t="e">
        <f>I84/#REF!</f>
        <v>#REF!</v>
      </c>
    </row>
    <row r="85" spans="2:15" ht="15.75" thickBot="1" x14ac:dyDescent="0.3">
      <c r="B85" s="57"/>
      <c r="C85" s="60"/>
      <c r="D85" s="18">
        <v>4</v>
      </c>
      <c r="E85" s="15" t="s">
        <v>64</v>
      </c>
      <c r="F85" s="16" t="s">
        <v>12</v>
      </c>
      <c r="G85" s="53">
        <v>234</v>
      </c>
      <c r="H85" s="26">
        <f>H83</f>
        <v>0</v>
      </c>
      <c r="I85" s="33">
        <v>6.4500000000000002E-2</v>
      </c>
      <c r="J85" s="17">
        <f t="shared" si="10"/>
        <v>0</v>
      </c>
      <c r="K85" s="42"/>
      <c r="L85" s="42"/>
      <c r="M85" s="4"/>
      <c r="N85" s="4"/>
      <c r="O85" s="47" t="e">
        <f>I85/#REF!</f>
        <v>#REF!</v>
      </c>
    </row>
    <row r="86" spans="2:15" ht="15.75" thickBot="1" x14ac:dyDescent="0.3">
      <c r="B86" s="58"/>
      <c r="C86" s="61"/>
      <c r="D86" s="18">
        <v>5</v>
      </c>
      <c r="E86" s="15" t="s">
        <v>65</v>
      </c>
      <c r="F86" s="16" t="s">
        <v>12</v>
      </c>
      <c r="G86" s="53">
        <v>113</v>
      </c>
      <c r="H86" s="26">
        <f>H83</f>
        <v>0</v>
      </c>
      <c r="I86" s="33">
        <v>7.2300000000000003E-2</v>
      </c>
      <c r="J86" s="17">
        <f t="shared" si="10"/>
        <v>0</v>
      </c>
      <c r="K86" s="42"/>
      <c r="L86" s="42"/>
      <c r="M86" s="4"/>
      <c r="N86" s="4"/>
      <c r="O86" s="47"/>
    </row>
    <row r="87" spans="2:15" ht="15.75" thickBot="1" x14ac:dyDescent="0.3">
      <c r="C87" s="22"/>
      <c r="D87" s="2"/>
      <c r="E87" s="19"/>
      <c r="F87" s="19"/>
      <c r="G87" s="20"/>
      <c r="H87" s="21"/>
      <c r="I87" s="40" t="s">
        <v>60</v>
      </c>
      <c r="J87" s="37">
        <f>SUM(J83:J86)</f>
        <v>0</v>
      </c>
      <c r="K87" s="46"/>
      <c r="L87" s="46"/>
      <c r="M87" s="4"/>
      <c r="N87" s="4"/>
      <c r="O87" s="47"/>
    </row>
    <row r="88" spans="2:15" x14ac:dyDescent="0.25">
      <c r="C88" s="22"/>
      <c r="D88" s="2"/>
      <c r="E88" s="19"/>
      <c r="F88" s="19"/>
      <c r="G88" s="20"/>
      <c r="H88" s="21"/>
      <c r="I88" s="40"/>
      <c r="J88" s="54"/>
      <c r="K88" s="46"/>
      <c r="L88" s="46"/>
      <c r="M88" s="4"/>
      <c r="N88" s="4"/>
      <c r="O88" s="47"/>
    </row>
    <row r="89" spans="2:15" x14ac:dyDescent="0.25">
      <c r="C89" s="22"/>
      <c r="D89" s="2"/>
      <c r="E89" s="19"/>
      <c r="F89" s="19"/>
      <c r="G89" s="20"/>
      <c r="H89" s="21"/>
      <c r="I89" s="40"/>
      <c r="J89" s="54"/>
      <c r="K89" s="46"/>
      <c r="L89" s="46"/>
      <c r="M89" s="4"/>
      <c r="N89" s="4"/>
      <c r="O89" s="47"/>
    </row>
    <row r="90" spans="2:15" x14ac:dyDescent="0.25">
      <c r="B90" s="23"/>
      <c r="M90" s="4"/>
      <c r="N90" s="4"/>
    </row>
    <row r="91" spans="2:15" ht="15.75" thickBot="1" x14ac:dyDescent="0.3">
      <c r="B91" s="23"/>
      <c r="M91" s="4"/>
      <c r="N91" s="4"/>
    </row>
    <row r="92" spans="2:15" ht="15.75" thickBot="1" x14ac:dyDescent="0.3">
      <c r="B92" s="23"/>
      <c r="I92" s="40" t="s">
        <v>66</v>
      </c>
      <c r="J92" s="41">
        <f>J15+J23+J31+J38+J45+J52+J59+J66+J73+J80+J87</f>
        <v>0</v>
      </c>
      <c r="K92" s="46"/>
      <c r="L92" s="46"/>
      <c r="M92" s="4"/>
      <c r="N92" s="4"/>
    </row>
    <row r="93" spans="2:15" x14ac:dyDescent="0.25">
      <c r="M93" s="4"/>
      <c r="N93" s="4"/>
    </row>
    <row r="94" spans="2:15" x14ac:dyDescent="0.25">
      <c r="H94" s="24" t="s">
        <v>30</v>
      </c>
      <c r="I94" s="35" t="s">
        <v>31</v>
      </c>
      <c r="J94" s="39">
        <f>J15</f>
        <v>0</v>
      </c>
      <c r="M94" s="4"/>
      <c r="N94" s="4"/>
    </row>
    <row r="95" spans="2:15" ht="15.75" thickBot="1" x14ac:dyDescent="0.3">
      <c r="I95" s="35" t="s">
        <v>67</v>
      </c>
      <c r="J95" s="39">
        <f>J23+J31+J38+J45+J52+J59+J66+J73+J80+J87</f>
        <v>0</v>
      </c>
      <c r="M95" s="4"/>
      <c r="N95" s="4"/>
    </row>
    <row r="96" spans="2:15" ht="15.75" thickBot="1" x14ac:dyDescent="0.3">
      <c r="I96" s="40" t="s">
        <v>32</v>
      </c>
      <c r="J96" s="41">
        <f>SUM(J94:J95)</f>
        <v>0</v>
      </c>
    </row>
    <row r="97" spans="9:10" x14ac:dyDescent="0.25">
      <c r="I97" s="35"/>
      <c r="J97" s="39" t="b">
        <f>J92=J96</f>
        <v>1</v>
      </c>
    </row>
  </sheetData>
  <mergeCells count="33">
    <mergeCell ref="C81:E81"/>
    <mergeCell ref="C67:E67"/>
    <mergeCell ref="B68:B72"/>
    <mergeCell ref="C69:C72"/>
    <mergeCell ref="C74:E74"/>
    <mergeCell ref="B75:B79"/>
    <mergeCell ref="C76:C79"/>
    <mergeCell ref="B54:B58"/>
    <mergeCell ref="C55:C58"/>
    <mergeCell ref="C60:E60"/>
    <mergeCell ref="B61:B65"/>
    <mergeCell ref="C62:C65"/>
    <mergeCell ref="C41:C44"/>
    <mergeCell ref="C46:E46"/>
    <mergeCell ref="B47:B51"/>
    <mergeCell ref="C48:C51"/>
    <mergeCell ref="C53:E53"/>
    <mergeCell ref="B82:B86"/>
    <mergeCell ref="C83:C86"/>
    <mergeCell ref="C8:E8"/>
    <mergeCell ref="B9:B14"/>
    <mergeCell ref="C10:C14"/>
    <mergeCell ref="C16:E16"/>
    <mergeCell ref="B17:B22"/>
    <mergeCell ref="C18:C22"/>
    <mergeCell ref="C24:E24"/>
    <mergeCell ref="B25:B30"/>
    <mergeCell ref="C26:C30"/>
    <mergeCell ref="C32:E32"/>
    <mergeCell ref="B33:B37"/>
    <mergeCell ref="C34:C37"/>
    <mergeCell ref="C39:E39"/>
    <mergeCell ref="B40:B4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"/>
  <sheetViews>
    <sheetView workbookViewId="0">
      <selection activeCell="B1" sqref="B1"/>
    </sheetView>
  </sheetViews>
  <sheetFormatPr defaultRowHeight="15" x14ac:dyDescent="0.25"/>
  <cols>
    <col min="1" max="1" width="9.140625" style="6"/>
    <col min="2" max="2" width="17.85546875" style="23" customWidth="1"/>
    <col min="3" max="3" width="7" style="5" customWidth="1"/>
    <col min="4" max="4" width="36.28515625" style="23" customWidth="1"/>
    <col min="5" max="5" width="12.5703125" style="23" customWidth="1"/>
    <col min="6" max="6" width="10.42578125" style="5" customWidth="1"/>
    <col min="7" max="7" width="15.7109375" style="24" customWidth="1"/>
    <col min="8" max="8" width="14.5703125" style="25" bestFit="1" customWidth="1"/>
    <col min="9" max="9" width="12.42578125" style="25" customWidth="1"/>
    <col min="10" max="10" width="4.42578125" style="6" customWidth="1"/>
    <col min="11" max="11" width="11.85546875" style="6" customWidth="1"/>
    <col min="12" max="12" width="3.28515625" style="6" customWidth="1"/>
    <col min="13" max="16384" width="9.140625" style="6"/>
  </cols>
  <sheetData>
    <row r="1" spans="2:13" ht="15.75" x14ac:dyDescent="0.25">
      <c r="B1" s="29" t="s">
        <v>29</v>
      </c>
    </row>
    <row r="2" spans="2:13" x14ac:dyDescent="0.25">
      <c r="B2" s="27"/>
    </row>
    <row r="3" spans="2:13" ht="15.75" thickBot="1" x14ac:dyDescent="0.3">
      <c r="B3" s="27" t="s">
        <v>28</v>
      </c>
    </row>
    <row r="4" spans="2:13" x14ac:dyDescent="0.25">
      <c r="B4" s="30" t="s">
        <v>36</v>
      </c>
      <c r="F4" s="66" t="s">
        <v>33</v>
      </c>
      <c r="G4" s="67"/>
      <c r="H4" s="67"/>
      <c r="I4" s="68"/>
    </row>
    <row r="5" spans="2:13" ht="15.75" thickBot="1" x14ac:dyDescent="0.3">
      <c r="B5" s="31" t="s">
        <v>15</v>
      </c>
      <c r="F5" s="69"/>
      <c r="G5" s="70"/>
      <c r="H5" s="70"/>
      <c r="I5" s="71"/>
    </row>
    <row r="6" spans="2:13" x14ac:dyDescent="0.25">
      <c r="B6" s="32" t="s">
        <v>16</v>
      </c>
    </row>
    <row r="7" spans="2:13" x14ac:dyDescent="0.25">
      <c r="B7" s="32" t="s">
        <v>17</v>
      </c>
    </row>
    <row r="9" spans="2:13" ht="15.75" thickBot="1" x14ac:dyDescent="0.3">
      <c r="B9" s="62" t="s">
        <v>43</v>
      </c>
      <c r="C9" s="62"/>
      <c r="D9" s="62"/>
      <c r="E9" s="1"/>
      <c r="F9" s="2"/>
      <c r="G9" s="3"/>
      <c r="H9" s="35"/>
      <c r="I9" s="39"/>
      <c r="J9" s="44"/>
      <c r="K9" s="44"/>
      <c r="L9" s="4"/>
      <c r="M9" s="4"/>
    </row>
    <row r="10" spans="2:13" ht="42.95" customHeight="1" thickBot="1" x14ac:dyDescent="0.3">
      <c r="B10" s="7" t="s">
        <v>0</v>
      </c>
      <c r="C10" s="8" t="s">
        <v>1</v>
      </c>
      <c r="D10" s="9" t="s">
        <v>2</v>
      </c>
      <c r="E10" s="10" t="s">
        <v>3</v>
      </c>
      <c r="F10" s="11" t="s">
        <v>4</v>
      </c>
      <c r="G10" s="12" t="s">
        <v>5</v>
      </c>
      <c r="H10" s="36" t="s">
        <v>39</v>
      </c>
      <c r="I10" s="13" t="s">
        <v>18</v>
      </c>
      <c r="J10" s="45"/>
      <c r="K10" s="45"/>
      <c r="L10" s="4"/>
      <c r="M10" s="4"/>
    </row>
    <row r="11" spans="2:13" ht="15.75" thickBot="1" x14ac:dyDescent="0.3">
      <c r="B11" s="59" t="s">
        <v>6</v>
      </c>
      <c r="C11" s="14">
        <v>1</v>
      </c>
      <c r="D11" s="15" t="s">
        <v>7</v>
      </c>
      <c r="E11" s="16" t="s">
        <v>8</v>
      </c>
      <c r="F11" s="53">
        <f>'todos os lotes'!G10</f>
        <v>12</v>
      </c>
      <c r="G11" s="53">
        <f>'todos os lotes'!H10</f>
        <v>0</v>
      </c>
      <c r="H11" s="33">
        <f>'todos os lotes'!I10</f>
        <v>0</v>
      </c>
      <c r="I11" s="17">
        <f>F11*G11*H11</f>
        <v>0</v>
      </c>
      <c r="J11" s="42"/>
      <c r="K11" s="42"/>
      <c r="L11" s="4"/>
      <c r="M11" s="4"/>
    </row>
    <row r="12" spans="2:13" ht="15.75" thickBot="1" x14ac:dyDescent="0.3">
      <c r="B12" s="60"/>
      <c r="C12" s="14">
        <v>2</v>
      </c>
      <c r="D12" s="15" t="s">
        <v>9</v>
      </c>
      <c r="E12" s="16" t="s">
        <v>8</v>
      </c>
      <c r="F12" s="53">
        <f>'todos os lotes'!G11</f>
        <v>12</v>
      </c>
      <c r="G12" s="53">
        <f>'todos os lotes'!H11</f>
        <v>0</v>
      </c>
      <c r="H12" s="33">
        <f>'todos os lotes'!I11</f>
        <v>0</v>
      </c>
      <c r="I12" s="17">
        <f t="shared" ref="I12:I15" si="0">F12*G12*H12</f>
        <v>0</v>
      </c>
      <c r="J12" s="42"/>
      <c r="K12" s="42"/>
      <c r="L12" s="4"/>
      <c r="M12" s="4"/>
    </row>
    <row r="13" spans="2:13" ht="21.75" thickBot="1" x14ac:dyDescent="0.3">
      <c r="B13" s="60"/>
      <c r="C13" s="14">
        <v>3</v>
      </c>
      <c r="D13" s="15" t="s">
        <v>10</v>
      </c>
      <c r="E13" s="16" t="s">
        <v>8</v>
      </c>
      <c r="F13" s="53">
        <f>'todos os lotes'!G12</f>
        <v>1</v>
      </c>
      <c r="G13" s="53">
        <f>'todos os lotes'!H12</f>
        <v>0</v>
      </c>
      <c r="H13" s="33">
        <f>'todos os lotes'!I12</f>
        <v>0</v>
      </c>
      <c r="I13" s="17">
        <f t="shared" si="0"/>
        <v>0</v>
      </c>
      <c r="J13" s="42"/>
      <c r="K13" s="42"/>
      <c r="L13" s="4"/>
      <c r="M13" s="4"/>
    </row>
    <row r="14" spans="2:13" ht="15.75" thickBot="1" x14ac:dyDescent="0.3">
      <c r="B14" s="60"/>
      <c r="C14" s="18">
        <v>4</v>
      </c>
      <c r="D14" s="15" t="s">
        <v>11</v>
      </c>
      <c r="E14" s="16" t="s">
        <v>12</v>
      </c>
      <c r="F14" s="53">
        <f>'todos os lotes'!G13</f>
        <v>118575</v>
      </c>
      <c r="G14" s="53">
        <f>'todos os lotes'!H13</f>
        <v>0</v>
      </c>
      <c r="H14" s="33">
        <f>'todos os lotes'!I13</f>
        <v>1.04E-2</v>
      </c>
      <c r="I14" s="17">
        <f t="shared" si="0"/>
        <v>0</v>
      </c>
      <c r="J14" s="42"/>
      <c r="K14" s="42"/>
      <c r="L14" s="4"/>
      <c r="M14" s="4"/>
    </row>
    <row r="15" spans="2:13" ht="15.75" thickBot="1" x14ac:dyDescent="0.3">
      <c r="B15" s="61"/>
      <c r="C15" s="18">
        <v>5</v>
      </c>
      <c r="D15" s="15" t="s">
        <v>13</v>
      </c>
      <c r="E15" s="16" t="s">
        <v>12</v>
      </c>
      <c r="F15" s="53">
        <f>'todos os lotes'!G14</f>
        <v>28412</v>
      </c>
      <c r="G15" s="53">
        <f>'todos os lotes'!H14</f>
        <v>0</v>
      </c>
      <c r="H15" s="33">
        <f>'todos os lotes'!I14</f>
        <v>3.2500000000000001E-2</v>
      </c>
      <c r="I15" s="17">
        <f t="shared" si="0"/>
        <v>0</v>
      </c>
      <c r="J15" s="42"/>
      <c r="K15" s="42"/>
      <c r="L15" s="4"/>
      <c r="M15" s="4"/>
    </row>
    <row r="16" spans="2:13" ht="15.75" thickBot="1" x14ac:dyDescent="0.3">
      <c r="B16" s="19"/>
      <c r="C16" s="2"/>
      <c r="D16" s="19"/>
      <c r="E16" s="19"/>
      <c r="F16" s="20"/>
      <c r="G16" s="21"/>
      <c r="H16" s="40" t="s">
        <v>41</v>
      </c>
      <c r="I16" s="37">
        <f>SUM(I11:I15)</f>
        <v>0</v>
      </c>
      <c r="J16" s="46"/>
      <c r="K16" s="46"/>
      <c r="L16" s="4"/>
      <c r="M16" s="4"/>
    </row>
    <row r="17" spans="8:12" ht="15.75" thickBot="1" x14ac:dyDescent="0.3"/>
    <row r="18" spans="8:12" ht="15.75" thickBot="1" x14ac:dyDescent="0.3">
      <c r="H18" s="40" t="s">
        <v>69</v>
      </c>
      <c r="I18" s="49">
        <f>I16</f>
        <v>0</v>
      </c>
      <c r="J18" s="4"/>
      <c r="K18" s="4"/>
      <c r="L18" s="4"/>
    </row>
  </sheetData>
  <mergeCells count="3">
    <mergeCell ref="F4:I5"/>
    <mergeCell ref="B9:D9"/>
    <mergeCell ref="B11:B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2"/>
  <sheetViews>
    <sheetView workbookViewId="0">
      <selection activeCell="B1" sqref="B1"/>
    </sheetView>
  </sheetViews>
  <sheetFormatPr defaultRowHeight="15" x14ac:dyDescent="0.25"/>
  <cols>
    <col min="1" max="1" width="9.140625" style="6"/>
    <col min="2" max="2" width="9.42578125" style="23" customWidth="1"/>
    <col min="3" max="3" width="18.42578125" style="5" customWidth="1"/>
    <col min="4" max="4" width="6.85546875" style="23" customWidth="1"/>
    <col min="5" max="5" width="36.85546875" style="23" customWidth="1"/>
    <col min="6" max="6" width="8.5703125" style="5" bestFit="1" customWidth="1"/>
    <col min="7" max="7" width="15.42578125" style="24" bestFit="1" customWidth="1"/>
    <col min="8" max="8" width="11.5703125" style="25" bestFit="1" customWidth="1"/>
    <col min="9" max="9" width="14.140625" style="25" bestFit="1" customWidth="1"/>
    <col min="10" max="10" width="14.42578125" style="6" customWidth="1"/>
    <col min="11" max="11" width="13.42578125" style="6" customWidth="1"/>
    <col min="12" max="12" width="5.85546875" style="6" customWidth="1"/>
    <col min="13" max="16384" width="9.140625" style="6"/>
  </cols>
  <sheetData>
    <row r="1" spans="2:10" x14ac:dyDescent="0.25">
      <c r="B1" s="28" t="s">
        <v>29</v>
      </c>
    </row>
    <row r="2" spans="2:10" x14ac:dyDescent="0.25">
      <c r="B2" s="27"/>
    </row>
    <row r="3" spans="2:10" x14ac:dyDescent="0.25">
      <c r="B3" s="27" t="s">
        <v>28</v>
      </c>
    </row>
    <row r="4" spans="2:10" ht="15.75" thickBot="1" x14ac:dyDescent="0.3">
      <c r="B4" s="30" t="s">
        <v>35</v>
      </c>
    </row>
    <row r="5" spans="2:10" x14ac:dyDescent="0.25">
      <c r="B5" s="31" t="s">
        <v>15</v>
      </c>
      <c r="F5" s="66" t="s">
        <v>33</v>
      </c>
      <c r="G5" s="67"/>
      <c r="H5" s="67"/>
      <c r="I5" s="68"/>
    </row>
    <row r="6" spans="2:10" ht="15.75" thickBot="1" x14ac:dyDescent="0.3">
      <c r="B6" s="32" t="s">
        <v>16</v>
      </c>
      <c r="F6" s="69"/>
      <c r="G6" s="70"/>
      <c r="H6" s="70"/>
      <c r="I6" s="71"/>
    </row>
    <row r="7" spans="2:10" x14ac:dyDescent="0.25">
      <c r="B7" s="32" t="s">
        <v>17</v>
      </c>
    </row>
    <row r="8" spans="2:10" x14ac:dyDescent="0.25">
      <c r="B8" s="32"/>
    </row>
    <row r="9" spans="2:10" ht="15.75" thickBot="1" x14ac:dyDescent="0.3">
      <c r="B9" s="6"/>
      <c r="C9" s="62" t="s">
        <v>44</v>
      </c>
      <c r="D9" s="62"/>
      <c r="E9" s="62"/>
      <c r="F9" s="1"/>
      <c r="G9" s="2"/>
      <c r="H9" s="3"/>
      <c r="I9" s="35"/>
      <c r="J9" s="39"/>
    </row>
    <row r="10" spans="2:10" ht="32.25" thickBot="1" x14ac:dyDescent="0.3">
      <c r="B10" s="56" t="s">
        <v>42</v>
      </c>
      <c r="C10" s="7" t="s">
        <v>0</v>
      </c>
      <c r="D10" s="8" t="s">
        <v>1</v>
      </c>
      <c r="E10" s="9" t="s">
        <v>2</v>
      </c>
      <c r="F10" s="10" t="s">
        <v>3</v>
      </c>
      <c r="G10" s="11" t="s">
        <v>4</v>
      </c>
      <c r="H10" s="12" t="s">
        <v>5</v>
      </c>
      <c r="I10" s="36" t="s">
        <v>39</v>
      </c>
      <c r="J10" s="13" t="s">
        <v>18</v>
      </c>
    </row>
    <row r="11" spans="2:10" ht="15.75" thickBot="1" x14ac:dyDescent="0.3">
      <c r="B11" s="57"/>
      <c r="C11" s="59" t="s">
        <v>6</v>
      </c>
      <c r="D11" s="14">
        <v>1</v>
      </c>
      <c r="E11" s="15" t="s">
        <v>7</v>
      </c>
      <c r="F11" s="16" t="s">
        <v>8</v>
      </c>
      <c r="G11" s="53">
        <f>'todos os lotes'!G18</f>
        <v>12</v>
      </c>
      <c r="H11" s="26">
        <f>'todos os lotes'!H18</f>
        <v>0</v>
      </c>
      <c r="I11" s="33">
        <f>'todos os lotes'!I18</f>
        <v>1169.96</v>
      </c>
      <c r="J11" s="17">
        <f>G11*H11*I11</f>
        <v>0</v>
      </c>
    </row>
    <row r="12" spans="2:10" ht="15.75" thickBot="1" x14ac:dyDescent="0.3">
      <c r="B12" s="57"/>
      <c r="C12" s="60"/>
      <c r="D12" s="14">
        <v>2</v>
      </c>
      <c r="E12" s="15" t="s">
        <v>37</v>
      </c>
      <c r="F12" s="16" t="s">
        <v>8</v>
      </c>
      <c r="G12" s="53">
        <f>'todos os lotes'!G19</f>
        <v>12</v>
      </c>
      <c r="H12" s="26">
        <f>'todos os lotes'!H19</f>
        <v>0</v>
      </c>
      <c r="I12" s="33">
        <f>'todos os lotes'!I19</f>
        <v>129.02959999999999</v>
      </c>
      <c r="J12" s="17">
        <f t="shared" ref="J12:J15" si="0">G12*H12*I12</f>
        <v>0</v>
      </c>
    </row>
    <row r="13" spans="2:10" ht="21.75" thickBot="1" x14ac:dyDescent="0.3">
      <c r="B13" s="57"/>
      <c r="C13" s="60"/>
      <c r="D13" s="14">
        <v>3</v>
      </c>
      <c r="E13" s="15" t="s">
        <v>38</v>
      </c>
      <c r="F13" s="16" t="s">
        <v>8</v>
      </c>
      <c r="G13" s="53">
        <f>'todos os lotes'!G20</f>
        <v>1</v>
      </c>
      <c r="H13" s="26">
        <f>'todos os lotes'!H20</f>
        <v>0</v>
      </c>
      <c r="I13" s="33">
        <f>'todos os lotes'!I20</f>
        <v>0</v>
      </c>
      <c r="J13" s="17">
        <f t="shared" si="0"/>
        <v>0</v>
      </c>
    </row>
    <row r="14" spans="2:10" ht="15.75" thickBot="1" x14ac:dyDescent="0.3">
      <c r="B14" s="57"/>
      <c r="C14" s="60"/>
      <c r="D14" s="18">
        <v>4</v>
      </c>
      <c r="E14" s="15" t="s">
        <v>11</v>
      </c>
      <c r="F14" s="16" t="s">
        <v>12</v>
      </c>
      <c r="G14" s="53">
        <f>'todos os lotes'!G21</f>
        <v>115138</v>
      </c>
      <c r="H14" s="26">
        <f>'todos os lotes'!H21</f>
        <v>0</v>
      </c>
      <c r="I14" s="33">
        <f>'todos os lotes'!I21</f>
        <v>7.2400000000000006E-2</v>
      </c>
      <c r="J14" s="17">
        <f t="shared" si="0"/>
        <v>0</v>
      </c>
    </row>
    <row r="15" spans="2:10" ht="15.75" thickBot="1" x14ac:dyDescent="0.3">
      <c r="B15" s="58"/>
      <c r="C15" s="61"/>
      <c r="D15" s="18">
        <v>5</v>
      </c>
      <c r="E15" s="15" t="s">
        <v>13</v>
      </c>
      <c r="F15" s="16" t="s">
        <v>12</v>
      </c>
      <c r="G15" s="53">
        <f>'todos os lotes'!G22</f>
        <v>28494</v>
      </c>
      <c r="H15" s="26">
        <f>'todos os lotes'!H22</f>
        <v>0</v>
      </c>
      <c r="I15" s="33">
        <f>'todos os lotes'!I22</f>
        <v>0.75470000000000004</v>
      </c>
      <c r="J15" s="17">
        <f t="shared" si="0"/>
        <v>0</v>
      </c>
    </row>
    <row r="16" spans="2:10" ht="15.75" thickBot="1" x14ac:dyDescent="0.3">
      <c r="B16" s="6"/>
      <c r="C16" s="1"/>
      <c r="D16" s="2"/>
      <c r="E16" s="1"/>
      <c r="F16" s="1"/>
      <c r="G16" s="2"/>
      <c r="H16" s="3"/>
      <c r="I16" s="40" t="s">
        <v>20</v>
      </c>
      <c r="J16" s="37">
        <f>SUM(J11:J15)</f>
        <v>0</v>
      </c>
    </row>
    <row r="17" spans="2:10" ht="15.75" thickBot="1" x14ac:dyDescent="0.3">
      <c r="B17" s="6"/>
      <c r="C17" s="62" t="s">
        <v>45</v>
      </c>
      <c r="D17" s="62"/>
      <c r="E17" s="62"/>
      <c r="F17" s="1"/>
      <c r="G17" s="2"/>
      <c r="H17" s="3"/>
      <c r="I17" s="35"/>
      <c r="J17" s="39"/>
    </row>
    <row r="18" spans="2:10" ht="32.25" thickBot="1" x14ac:dyDescent="0.3">
      <c r="B18" s="56" t="s">
        <v>42</v>
      </c>
      <c r="C18" s="7" t="s">
        <v>0</v>
      </c>
      <c r="D18" s="8" t="s">
        <v>1</v>
      </c>
      <c r="E18" s="9" t="s">
        <v>2</v>
      </c>
      <c r="F18" s="10" t="s">
        <v>3</v>
      </c>
      <c r="G18" s="11" t="s">
        <v>4</v>
      </c>
      <c r="H18" s="12" t="s">
        <v>5</v>
      </c>
      <c r="I18" s="36" t="s">
        <v>39</v>
      </c>
      <c r="J18" s="13" t="s">
        <v>18</v>
      </c>
    </row>
    <row r="19" spans="2:10" ht="15.75" thickBot="1" x14ac:dyDescent="0.3">
      <c r="B19" s="57"/>
      <c r="C19" s="59" t="s">
        <v>6</v>
      </c>
      <c r="D19" s="14">
        <v>1</v>
      </c>
      <c r="E19" s="15" t="s">
        <v>7</v>
      </c>
      <c r="F19" s="16" t="s">
        <v>8</v>
      </c>
      <c r="G19" s="53">
        <f>'todos os lotes'!G26</f>
        <v>12</v>
      </c>
      <c r="H19" s="26">
        <f>'todos os lotes'!H26</f>
        <v>0</v>
      </c>
      <c r="I19" s="33">
        <f>'todos os lotes'!I26</f>
        <v>1169.96</v>
      </c>
      <c r="J19" s="17">
        <f>G19*H19*I19</f>
        <v>0</v>
      </c>
    </row>
    <row r="20" spans="2:10" ht="15.75" thickBot="1" x14ac:dyDescent="0.3">
      <c r="B20" s="57"/>
      <c r="C20" s="60"/>
      <c r="D20" s="14">
        <v>2</v>
      </c>
      <c r="E20" s="15" t="s">
        <v>37</v>
      </c>
      <c r="F20" s="16" t="s">
        <v>8</v>
      </c>
      <c r="G20" s="53">
        <f>'todos os lotes'!G27</f>
        <v>12</v>
      </c>
      <c r="H20" s="26">
        <f>'todos os lotes'!H27</f>
        <v>0</v>
      </c>
      <c r="I20" s="33">
        <f>'todos os lotes'!I27</f>
        <v>25.116800000000001</v>
      </c>
      <c r="J20" s="17">
        <f t="shared" ref="J20:J23" si="1">G20*H20*I20</f>
        <v>0</v>
      </c>
    </row>
    <row r="21" spans="2:10" ht="21.75" thickBot="1" x14ac:dyDescent="0.3">
      <c r="B21" s="57"/>
      <c r="C21" s="60"/>
      <c r="D21" s="14">
        <v>3</v>
      </c>
      <c r="E21" s="15" t="s">
        <v>38</v>
      </c>
      <c r="F21" s="16" t="s">
        <v>8</v>
      </c>
      <c r="G21" s="53">
        <f>'todos os lotes'!G28</f>
        <v>1</v>
      </c>
      <c r="H21" s="26">
        <f>'todos os lotes'!H28</f>
        <v>0</v>
      </c>
      <c r="I21" s="33">
        <f>'todos os lotes'!I28</f>
        <v>0</v>
      </c>
      <c r="J21" s="17">
        <f t="shared" si="1"/>
        <v>0</v>
      </c>
    </row>
    <row r="22" spans="2:10" ht="15.75" thickBot="1" x14ac:dyDescent="0.3">
      <c r="B22" s="57"/>
      <c r="C22" s="60"/>
      <c r="D22" s="18">
        <v>4</v>
      </c>
      <c r="E22" s="15" t="s">
        <v>11</v>
      </c>
      <c r="F22" s="16" t="s">
        <v>12</v>
      </c>
      <c r="G22" s="53">
        <f>'todos os lotes'!G29</f>
        <v>106398</v>
      </c>
      <c r="H22" s="26">
        <f>'todos os lotes'!H29</f>
        <v>0</v>
      </c>
      <c r="I22" s="33">
        <f>'todos os lotes'!I29</f>
        <v>7.2400000000000006E-2</v>
      </c>
      <c r="J22" s="17">
        <f t="shared" si="1"/>
        <v>0</v>
      </c>
    </row>
    <row r="23" spans="2:10" ht="15.75" thickBot="1" x14ac:dyDescent="0.3">
      <c r="B23" s="58"/>
      <c r="C23" s="61"/>
      <c r="D23" s="18">
        <v>5</v>
      </c>
      <c r="E23" s="15" t="s">
        <v>13</v>
      </c>
      <c r="F23" s="16" t="s">
        <v>12</v>
      </c>
      <c r="G23" s="53">
        <f>'todos os lotes'!G30</f>
        <v>26012</v>
      </c>
      <c r="H23" s="26">
        <f>'todos os lotes'!H30</f>
        <v>0</v>
      </c>
      <c r="I23" s="33">
        <f>'todos os lotes'!I30</f>
        <v>0.60399999999999998</v>
      </c>
      <c r="J23" s="17">
        <f t="shared" si="1"/>
        <v>0</v>
      </c>
    </row>
    <row r="24" spans="2:10" ht="15.75" thickBot="1" x14ac:dyDescent="0.3">
      <c r="B24" s="6"/>
      <c r="C24" s="1"/>
      <c r="D24" s="2"/>
      <c r="E24" s="1"/>
      <c r="F24" s="1"/>
      <c r="G24" s="2"/>
      <c r="H24" s="3"/>
      <c r="I24" s="40" t="s">
        <v>21</v>
      </c>
      <c r="J24" s="37">
        <f>SUM(J19:J23)</f>
        <v>0</v>
      </c>
    </row>
    <row r="25" spans="2:10" ht="15.75" thickBot="1" x14ac:dyDescent="0.3">
      <c r="B25" s="6"/>
      <c r="C25" s="62" t="s">
        <v>47</v>
      </c>
      <c r="D25" s="62"/>
      <c r="E25" s="62"/>
      <c r="F25" s="1"/>
      <c r="G25" s="2"/>
      <c r="H25" s="3"/>
      <c r="I25" s="35"/>
      <c r="J25" s="39"/>
    </row>
    <row r="26" spans="2:10" ht="32.25" thickBot="1" x14ac:dyDescent="0.3">
      <c r="B26" s="63" t="s">
        <v>42</v>
      </c>
      <c r="C26" s="7" t="s">
        <v>0</v>
      </c>
      <c r="D26" s="8" t="s">
        <v>1</v>
      </c>
      <c r="E26" s="9" t="s">
        <v>2</v>
      </c>
      <c r="F26" s="10" t="s">
        <v>3</v>
      </c>
      <c r="G26" s="11" t="s">
        <v>4</v>
      </c>
      <c r="H26" s="12" t="s">
        <v>5</v>
      </c>
      <c r="I26" s="36" t="s">
        <v>39</v>
      </c>
      <c r="J26" s="13" t="s">
        <v>18</v>
      </c>
    </row>
    <row r="27" spans="2:10" ht="15.75" thickBot="1" x14ac:dyDescent="0.3">
      <c r="B27" s="64"/>
      <c r="C27" s="59" t="s">
        <v>6</v>
      </c>
      <c r="D27" s="14">
        <v>1</v>
      </c>
      <c r="E27" s="15" t="s">
        <v>46</v>
      </c>
      <c r="F27" s="16" t="s">
        <v>8</v>
      </c>
      <c r="G27" s="53">
        <f>'todos os lotes'!G34</f>
        <v>12</v>
      </c>
      <c r="H27" s="26">
        <f>'todos os lotes'!H34</f>
        <v>0</v>
      </c>
      <c r="I27" s="33">
        <f>'todos os lotes'!I34</f>
        <v>65.319999999999993</v>
      </c>
      <c r="J27" s="17">
        <f>G27*H27*I27</f>
        <v>0</v>
      </c>
    </row>
    <row r="28" spans="2:10" ht="21.75" thickBot="1" x14ac:dyDescent="0.3">
      <c r="B28" s="64"/>
      <c r="C28" s="60"/>
      <c r="D28" s="14">
        <v>3</v>
      </c>
      <c r="E28" s="15" t="s">
        <v>38</v>
      </c>
      <c r="F28" s="16" t="s">
        <v>8</v>
      </c>
      <c r="G28" s="53">
        <f>'todos os lotes'!G35</f>
        <v>1</v>
      </c>
      <c r="H28" s="26">
        <f>'todos os lotes'!H35</f>
        <v>0</v>
      </c>
      <c r="I28" s="33">
        <f>'todos os lotes'!I35</f>
        <v>34.0426</v>
      </c>
      <c r="J28" s="17">
        <f t="shared" ref="J28:J30" si="2">G28*H28*I28</f>
        <v>0</v>
      </c>
    </row>
    <row r="29" spans="2:10" ht="18.75" customHeight="1" thickBot="1" x14ac:dyDescent="0.3">
      <c r="B29" s="64"/>
      <c r="C29" s="60"/>
      <c r="D29" s="18">
        <v>4</v>
      </c>
      <c r="E29" s="15" t="s">
        <v>11</v>
      </c>
      <c r="F29" s="16" t="s">
        <v>12</v>
      </c>
      <c r="G29" s="53">
        <f>'todos os lotes'!G36</f>
        <v>4504</v>
      </c>
      <c r="H29" s="26">
        <f>'todos os lotes'!H36</f>
        <v>0</v>
      </c>
      <c r="I29" s="33">
        <f>'todos os lotes'!I36</f>
        <v>7.2400000000000006E-2</v>
      </c>
      <c r="J29" s="17">
        <f t="shared" si="2"/>
        <v>0</v>
      </c>
    </row>
    <row r="30" spans="2:10" ht="18" customHeight="1" thickBot="1" x14ac:dyDescent="0.3">
      <c r="B30" s="65"/>
      <c r="C30" s="61"/>
      <c r="D30" s="18">
        <v>5</v>
      </c>
      <c r="E30" s="15" t="s">
        <v>13</v>
      </c>
      <c r="F30" s="16" t="s">
        <v>12</v>
      </c>
      <c r="G30" s="53">
        <f>'todos os lotes'!G37</f>
        <v>1664</v>
      </c>
      <c r="H30" s="26">
        <f>'todos os lotes'!H37</f>
        <v>0</v>
      </c>
      <c r="I30" s="33">
        <f>'todos os lotes'!I37</f>
        <v>0.75470000000000004</v>
      </c>
      <c r="J30" s="17">
        <f t="shared" si="2"/>
        <v>0</v>
      </c>
    </row>
    <row r="31" spans="2:10" ht="15.75" thickBot="1" x14ac:dyDescent="0.3">
      <c r="B31" s="6"/>
      <c r="C31" s="1"/>
      <c r="D31" s="2"/>
      <c r="E31" s="1"/>
      <c r="F31" s="1"/>
      <c r="G31" s="2"/>
      <c r="H31" s="3"/>
      <c r="I31" s="40" t="s">
        <v>22</v>
      </c>
      <c r="J31" s="37">
        <f>SUM(J27:J30)</f>
        <v>0</v>
      </c>
    </row>
    <row r="32" spans="2:10" ht="15.75" thickBot="1" x14ac:dyDescent="0.3">
      <c r="B32" s="6"/>
      <c r="C32" s="62" t="s">
        <v>48</v>
      </c>
      <c r="D32" s="62"/>
      <c r="E32" s="62"/>
      <c r="F32" s="1"/>
      <c r="G32" s="2"/>
      <c r="H32" s="3"/>
      <c r="I32" s="35"/>
      <c r="J32" s="39"/>
    </row>
    <row r="33" spans="2:10" ht="32.25" thickBot="1" x14ac:dyDescent="0.3">
      <c r="B33" s="56" t="s">
        <v>42</v>
      </c>
      <c r="C33" s="7" t="s">
        <v>0</v>
      </c>
      <c r="D33" s="8" t="s">
        <v>1</v>
      </c>
      <c r="E33" s="9" t="s">
        <v>2</v>
      </c>
      <c r="F33" s="10" t="s">
        <v>3</v>
      </c>
      <c r="G33" s="11" t="s">
        <v>4</v>
      </c>
      <c r="H33" s="12" t="s">
        <v>5</v>
      </c>
      <c r="I33" s="36" t="s">
        <v>39</v>
      </c>
      <c r="J33" s="13" t="s">
        <v>18</v>
      </c>
    </row>
    <row r="34" spans="2:10" ht="15.75" thickBot="1" x14ac:dyDescent="0.3">
      <c r="B34" s="57"/>
      <c r="C34" s="59" t="s">
        <v>6</v>
      </c>
      <c r="D34" s="14">
        <v>1</v>
      </c>
      <c r="E34" s="15" t="s">
        <v>46</v>
      </c>
      <c r="F34" s="16" t="s">
        <v>8</v>
      </c>
      <c r="G34" s="53">
        <f>'todos os lotes'!G41</f>
        <v>12</v>
      </c>
      <c r="H34" s="26">
        <f>'todos os lotes'!H41</f>
        <v>0</v>
      </c>
      <c r="I34" s="33">
        <f>'todos os lotes'!I41</f>
        <v>65.319999999999993</v>
      </c>
      <c r="J34" s="17">
        <f>G34*H34*I34</f>
        <v>0</v>
      </c>
    </row>
    <row r="35" spans="2:10" ht="21.75" thickBot="1" x14ac:dyDescent="0.3">
      <c r="B35" s="57"/>
      <c r="C35" s="60"/>
      <c r="D35" s="14">
        <v>3</v>
      </c>
      <c r="E35" s="15" t="s">
        <v>38</v>
      </c>
      <c r="F35" s="16" t="s">
        <v>8</v>
      </c>
      <c r="G35" s="53">
        <f>'todos os lotes'!G42</f>
        <v>1</v>
      </c>
      <c r="H35" s="26">
        <f>'todos os lotes'!H42</f>
        <v>0</v>
      </c>
      <c r="I35" s="33">
        <f>'todos os lotes'!I42</f>
        <v>34.0426</v>
      </c>
      <c r="J35" s="17">
        <f t="shared" ref="J35:J37" si="3">G35*H35*I35</f>
        <v>0</v>
      </c>
    </row>
    <row r="36" spans="2:10" ht="15.75" thickBot="1" x14ac:dyDescent="0.3">
      <c r="B36" s="57"/>
      <c r="C36" s="60"/>
      <c r="D36" s="18">
        <v>4</v>
      </c>
      <c r="E36" s="15" t="s">
        <v>11</v>
      </c>
      <c r="F36" s="16" t="s">
        <v>12</v>
      </c>
      <c r="G36" s="53">
        <f>'todos os lotes'!G43</f>
        <v>4800</v>
      </c>
      <c r="H36" s="26">
        <f>'todos os lotes'!H43</f>
        <v>0</v>
      </c>
      <c r="I36" s="33">
        <f>'todos os lotes'!I43</f>
        <v>7.2400000000000006E-2</v>
      </c>
      <c r="J36" s="17">
        <f t="shared" si="3"/>
        <v>0</v>
      </c>
    </row>
    <row r="37" spans="2:10" ht="15.75" thickBot="1" x14ac:dyDescent="0.3">
      <c r="B37" s="58"/>
      <c r="C37" s="61"/>
      <c r="D37" s="18">
        <v>5</v>
      </c>
      <c r="E37" s="15" t="s">
        <v>13</v>
      </c>
      <c r="F37" s="16" t="s">
        <v>12</v>
      </c>
      <c r="G37" s="53">
        <f>'todos os lotes'!G44</f>
        <v>1800</v>
      </c>
      <c r="H37" s="26">
        <f>'todos os lotes'!H44</f>
        <v>0</v>
      </c>
      <c r="I37" s="33">
        <f>'todos os lotes'!I44</f>
        <v>0.75470000000000004</v>
      </c>
      <c r="J37" s="17">
        <f t="shared" si="3"/>
        <v>0</v>
      </c>
    </row>
    <row r="38" spans="2:10" ht="15.75" thickBot="1" x14ac:dyDescent="0.3">
      <c r="B38" s="6"/>
      <c r="C38" s="22"/>
      <c r="D38" s="2"/>
      <c r="E38" s="19"/>
      <c r="F38" s="19"/>
      <c r="G38" s="20"/>
      <c r="H38" s="21"/>
      <c r="I38" s="40" t="s">
        <v>23</v>
      </c>
      <c r="J38" s="37">
        <f>SUM(J34:J37)</f>
        <v>0</v>
      </c>
    </row>
    <row r="39" spans="2:10" ht="15.75" thickBot="1" x14ac:dyDescent="0.3">
      <c r="B39" s="6"/>
      <c r="C39" s="62" t="s">
        <v>49</v>
      </c>
      <c r="D39" s="62"/>
      <c r="E39" s="62"/>
      <c r="F39" s="1"/>
      <c r="G39" s="2"/>
      <c r="H39" s="3"/>
      <c r="I39" s="35"/>
      <c r="J39" s="39"/>
    </row>
    <row r="40" spans="2:10" ht="32.25" thickBot="1" x14ac:dyDescent="0.3">
      <c r="B40" s="56" t="s">
        <v>42</v>
      </c>
      <c r="C40" s="7" t="s">
        <v>0</v>
      </c>
      <c r="D40" s="8" t="s">
        <v>1</v>
      </c>
      <c r="E40" s="9" t="s">
        <v>2</v>
      </c>
      <c r="F40" s="10" t="s">
        <v>3</v>
      </c>
      <c r="G40" s="11" t="s">
        <v>4</v>
      </c>
      <c r="H40" s="12" t="s">
        <v>5</v>
      </c>
      <c r="I40" s="36" t="s">
        <v>39</v>
      </c>
      <c r="J40" s="13" t="s">
        <v>18</v>
      </c>
    </row>
    <row r="41" spans="2:10" ht="15.75" thickBot="1" x14ac:dyDescent="0.3">
      <c r="B41" s="57"/>
      <c r="C41" s="59" t="s">
        <v>6</v>
      </c>
      <c r="D41" s="14">
        <v>1</v>
      </c>
      <c r="E41" s="15" t="s">
        <v>46</v>
      </c>
      <c r="F41" s="16" t="s">
        <v>8</v>
      </c>
      <c r="G41" s="53">
        <f>'todos os lotes'!G48</f>
        <v>12</v>
      </c>
      <c r="H41" s="26">
        <f>'todos os lotes'!H48</f>
        <v>0</v>
      </c>
      <c r="I41" s="33">
        <f>'todos os lotes'!I48</f>
        <v>65.275000000000006</v>
      </c>
      <c r="J41" s="17">
        <f>G41*H41*I41</f>
        <v>0</v>
      </c>
    </row>
    <row r="42" spans="2:10" ht="21.75" thickBot="1" x14ac:dyDescent="0.3">
      <c r="B42" s="57"/>
      <c r="C42" s="60"/>
      <c r="D42" s="14">
        <v>3</v>
      </c>
      <c r="E42" s="15" t="s">
        <v>38</v>
      </c>
      <c r="F42" s="16" t="s">
        <v>8</v>
      </c>
      <c r="G42" s="53">
        <f>'todos os lotes'!G49</f>
        <v>1</v>
      </c>
      <c r="H42" s="26">
        <f>'todos os lotes'!H49</f>
        <v>0</v>
      </c>
      <c r="I42" s="33">
        <f>'todos os lotes'!I49</f>
        <v>34.0426</v>
      </c>
      <c r="J42" s="17">
        <f t="shared" ref="J42:J44" si="4">G42*H42*I42</f>
        <v>0</v>
      </c>
    </row>
    <row r="43" spans="2:10" ht="15.75" thickBot="1" x14ac:dyDescent="0.3">
      <c r="B43" s="57"/>
      <c r="C43" s="60"/>
      <c r="D43" s="18">
        <v>4</v>
      </c>
      <c r="E43" s="15" t="s">
        <v>11</v>
      </c>
      <c r="F43" s="16" t="s">
        <v>12</v>
      </c>
      <c r="G43" s="53">
        <f>'todos os lotes'!G50</f>
        <v>4625</v>
      </c>
      <c r="H43" s="26">
        <f>'todos os lotes'!H50</f>
        <v>0</v>
      </c>
      <c r="I43" s="33">
        <f>'todos os lotes'!I50</f>
        <v>7.2400000000000006E-2</v>
      </c>
      <c r="J43" s="17">
        <f t="shared" si="4"/>
        <v>0</v>
      </c>
    </row>
    <row r="44" spans="2:10" ht="15.75" thickBot="1" x14ac:dyDescent="0.3">
      <c r="B44" s="58"/>
      <c r="C44" s="61"/>
      <c r="D44" s="18">
        <v>5</v>
      </c>
      <c r="E44" s="15" t="s">
        <v>13</v>
      </c>
      <c r="F44" s="16" t="s">
        <v>12</v>
      </c>
      <c r="G44" s="53">
        <f>'todos os lotes'!G51</f>
        <v>1664</v>
      </c>
      <c r="H44" s="26">
        <f>'todos os lotes'!H51</f>
        <v>0</v>
      </c>
      <c r="I44" s="33">
        <f>'todos os lotes'!I51</f>
        <v>0.75470000000000004</v>
      </c>
      <c r="J44" s="17">
        <f t="shared" si="4"/>
        <v>0</v>
      </c>
    </row>
    <row r="45" spans="2:10" ht="15.75" thickBot="1" x14ac:dyDescent="0.3">
      <c r="B45" s="6"/>
      <c r="C45" s="22"/>
      <c r="D45" s="2"/>
      <c r="E45" s="19"/>
      <c r="F45" s="19"/>
      <c r="G45" s="20"/>
      <c r="H45" s="21"/>
      <c r="I45" s="40" t="s">
        <v>24</v>
      </c>
      <c r="J45" s="37">
        <f>SUM(J41:J44)</f>
        <v>0</v>
      </c>
    </row>
    <row r="46" spans="2:10" ht="15.75" thickBot="1" x14ac:dyDescent="0.3">
      <c r="B46" s="6"/>
      <c r="C46" s="62" t="s">
        <v>50</v>
      </c>
      <c r="D46" s="62"/>
      <c r="E46" s="62"/>
      <c r="F46" s="1"/>
      <c r="G46" s="2"/>
      <c r="H46" s="3"/>
      <c r="I46" s="35"/>
      <c r="J46" s="39"/>
    </row>
    <row r="47" spans="2:10" ht="32.25" thickBot="1" x14ac:dyDescent="0.3">
      <c r="B47" s="56" t="s">
        <v>42</v>
      </c>
      <c r="C47" s="7" t="s">
        <v>0</v>
      </c>
      <c r="D47" s="8" t="s">
        <v>1</v>
      </c>
      <c r="E47" s="9" t="s">
        <v>2</v>
      </c>
      <c r="F47" s="10" t="s">
        <v>3</v>
      </c>
      <c r="G47" s="11" t="s">
        <v>4</v>
      </c>
      <c r="H47" s="12" t="s">
        <v>5</v>
      </c>
      <c r="I47" s="36" t="s">
        <v>40</v>
      </c>
      <c r="J47" s="13" t="s">
        <v>18</v>
      </c>
    </row>
    <row r="48" spans="2:10" ht="15.75" thickBot="1" x14ac:dyDescent="0.3">
      <c r="B48" s="57"/>
      <c r="C48" s="59" t="s">
        <v>6</v>
      </c>
      <c r="D48" s="14">
        <v>1</v>
      </c>
      <c r="E48" s="15" t="s">
        <v>46</v>
      </c>
      <c r="F48" s="16" t="s">
        <v>8</v>
      </c>
      <c r="G48" s="53">
        <f>'todos os lotes'!G55</f>
        <v>12</v>
      </c>
      <c r="H48" s="26">
        <f>'todos os lotes'!H55</f>
        <v>0</v>
      </c>
      <c r="I48" s="33">
        <f>'todos os lotes'!I55</f>
        <v>65.319999999999993</v>
      </c>
      <c r="J48" s="17">
        <f>G48*H48*I48</f>
        <v>0</v>
      </c>
    </row>
    <row r="49" spans="2:10" ht="21.75" thickBot="1" x14ac:dyDescent="0.3">
      <c r="B49" s="57"/>
      <c r="C49" s="60"/>
      <c r="D49" s="14">
        <v>3</v>
      </c>
      <c r="E49" s="15" t="s">
        <v>38</v>
      </c>
      <c r="F49" s="16" t="s">
        <v>8</v>
      </c>
      <c r="G49" s="53">
        <f>'todos os lotes'!G56</f>
        <v>1</v>
      </c>
      <c r="H49" s="26">
        <f>'todos os lotes'!H56</f>
        <v>0</v>
      </c>
      <c r="I49" s="33">
        <f>'todos os lotes'!I56</f>
        <v>34.0426</v>
      </c>
      <c r="J49" s="17">
        <f t="shared" ref="J49:J51" si="5">G49*H49*I49</f>
        <v>0</v>
      </c>
    </row>
    <row r="50" spans="2:10" ht="15.75" thickBot="1" x14ac:dyDescent="0.3">
      <c r="B50" s="57"/>
      <c r="C50" s="60"/>
      <c r="D50" s="18">
        <v>4</v>
      </c>
      <c r="E50" s="15" t="s">
        <v>11</v>
      </c>
      <c r="F50" s="16" t="s">
        <v>12</v>
      </c>
      <c r="G50" s="53">
        <f>'todos os lotes'!G57</f>
        <v>4548</v>
      </c>
      <c r="H50" s="26">
        <f>'todos os lotes'!H57</f>
        <v>0</v>
      </c>
      <c r="I50" s="33">
        <f>'todos os lotes'!I57</f>
        <v>7.2400000000000006E-2</v>
      </c>
      <c r="J50" s="17">
        <f t="shared" si="5"/>
        <v>0</v>
      </c>
    </row>
    <row r="51" spans="2:10" ht="15.75" thickBot="1" x14ac:dyDescent="0.3">
      <c r="B51" s="58"/>
      <c r="C51" s="61"/>
      <c r="D51" s="18">
        <v>5</v>
      </c>
      <c r="E51" s="15" t="s">
        <v>13</v>
      </c>
      <c r="F51" s="16" t="s">
        <v>12</v>
      </c>
      <c r="G51" s="53">
        <f>'todos os lotes'!G58</f>
        <v>1660</v>
      </c>
      <c r="H51" s="26">
        <f>'todos os lotes'!H58</f>
        <v>0</v>
      </c>
      <c r="I51" s="33">
        <f>'todos os lotes'!I58</f>
        <v>0.75470000000000004</v>
      </c>
      <c r="J51" s="17">
        <f t="shared" si="5"/>
        <v>0</v>
      </c>
    </row>
    <row r="52" spans="2:10" ht="15.75" thickBot="1" x14ac:dyDescent="0.3">
      <c r="B52" s="6"/>
      <c r="C52" s="22"/>
      <c r="D52" s="2"/>
      <c r="E52" s="19"/>
      <c r="F52" s="19"/>
      <c r="G52" s="20"/>
      <c r="H52" s="21"/>
      <c r="I52" s="40" t="s">
        <v>51</v>
      </c>
      <c r="J52" s="37">
        <f>SUM(J48:J51)</f>
        <v>0</v>
      </c>
    </row>
    <row r="53" spans="2:10" ht="15.75" thickBot="1" x14ac:dyDescent="0.3">
      <c r="B53" s="6"/>
      <c r="C53" s="62" t="s">
        <v>52</v>
      </c>
      <c r="D53" s="62"/>
      <c r="E53" s="62"/>
      <c r="F53" s="1"/>
      <c r="G53" s="2"/>
      <c r="H53" s="3"/>
      <c r="I53" s="35"/>
      <c r="J53" s="39"/>
    </row>
    <row r="54" spans="2:10" ht="32.25" thickBot="1" x14ac:dyDescent="0.3">
      <c r="B54" s="56" t="s">
        <v>42</v>
      </c>
      <c r="C54" s="7" t="s">
        <v>0</v>
      </c>
      <c r="D54" s="8" t="s">
        <v>1</v>
      </c>
      <c r="E54" s="9" t="s">
        <v>2</v>
      </c>
      <c r="F54" s="10" t="s">
        <v>3</v>
      </c>
      <c r="G54" s="11" t="s">
        <v>4</v>
      </c>
      <c r="H54" s="12" t="s">
        <v>5</v>
      </c>
      <c r="I54" s="36" t="s">
        <v>40</v>
      </c>
      <c r="J54" s="13" t="s">
        <v>18</v>
      </c>
    </row>
    <row r="55" spans="2:10" ht="15.75" thickBot="1" x14ac:dyDescent="0.3">
      <c r="B55" s="57"/>
      <c r="C55" s="59" t="s">
        <v>6</v>
      </c>
      <c r="D55" s="14">
        <v>1</v>
      </c>
      <c r="E55" s="15" t="s">
        <v>46</v>
      </c>
      <c r="F55" s="16" t="s">
        <v>8</v>
      </c>
      <c r="G55" s="53">
        <f>'todos os lotes'!G62</f>
        <v>12</v>
      </c>
      <c r="H55" s="26">
        <f>'todos os lotes'!H62</f>
        <v>0</v>
      </c>
      <c r="I55" s="33">
        <f>'todos os lotes'!I62</f>
        <v>66.56</v>
      </c>
      <c r="J55" s="17">
        <f>G55*H55*I55</f>
        <v>0</v>
      </c>
    </row>
    <row r="56" spans="2:10" ht="21.75" thickBot="1" x14ac:dyDescent="0.3">
      <c r="B56" s="57"/>
      <c r="C56" s="60"/>
      <c r="D56" s="14">
        <v>3</v>
      </c>
      <c r="E56" s="15" t="s">
        <v>38</v>
      </c>
      <c r="F56" s="16" t="s">
        <v>8</v>
      </c>
      <c r="G56" s="53">
        <f>'todos os lotes'!G63</f>
        <v>1</v>
      </c>
      <c r="H56" s="26">
        <f>'todos os lotes'!H63</f>
        <v>0</v>
      </c>
      <c r="I56" s="33">
        <f>'todos os lotes'!I63</f>
        <v>34.0426</v>
      </c>
      <c r="J56" s="17">
        <f t="shared" ref="J56:J58" si="6">G56*H56*I56</f>
        <v>0</v>
      </c>
    </row>
    <row r="57" spans="2:10" ht="15.75" thickBot="1" x14ac:dyDescent="0.3">
      <c r="B57" s="57"/>
      <c r="C57" s="60"/>
      <c r="D57" s="18">
        <v>4</v>
      </c>
      <c r="E57" s="15" t="s">
        <v>11</v>
      </c>
      <c r="F57" s="16" t="s">
        <v>12</v>
      </c>
      <c r="G57" s="53">
        <f>'todos os lotes'!G64</f>
        <v>4514</v>
      </c>
      <c r="H57" s="26">
        <f>'todos os lotes'!H64</f>
        <v>0</v>
      </c>
      <c r="I57" s="33">
        <f>'todos os lotes'!I64</f>
        <v>7.2400000000000006E-2</v>
      </c>
      <c r="J57" s="17">
        <f t="shared" si="6"/>
        <v>0</v>
      </c>
    </row>
    <row r="58" spans="2:10" ht="15.75" thickBot="1" x14ac:dyDescent="0.3">
      <c r="B58" s="58"/>
      <c r="C58" s="61"/>
      <c r="D58" s="18">
        <v>5</v>
      </c>
      <c r="E58" s="15" t="s">
        <v>13</v>
      </c>
      <c r="F58" s="16" t="s">
        <v>12</v>
      </c>
      <c r="G58" s="53">
        <f>'todos os lotes'!G65</f>
        <v>1619</v>
      </c>
      <c r="H58" s="26">
        <f>'todos os lotes'!H65</f>
        <v>0</v>
      </c>
      <c r="I58" s="33">
        <f>'todos os lotes'!I65</f>
        <v>0.7732</v>
      </c>
      <c r="J58" s="17">
        <f t="shared" si="6"/>
        <v>0</v>
      </c>
    </row>
    <row r="59" spans="2:10" ht="15.75" thickBot="1" x14ac:dyDescent="0.3">
      <c r="B59" s="6"/>
      <c r="C59" s="22"/>
      <c r="D59" s="2"/>
      <c r="E59" s="19"/>
      <c r="F59" s="19"/>
      <c r="G59" s="20"/>
      <c r="H59" s="21"/>
      <c r="I59" s="40" t="s">
        <v>53</v>
      </c>
      <c r="J59" s="37">
        <f>SUM(J55:J58)</f>
        <v>0</v>
      </c>
    </row>
    <row r="60" spans="2:10" ht="15.75" thickBot="1" x14ac:dyDescent="0.3">
      <c r="B60" s="6"/>
      <c r="C60" s="62" t="s">
        <v>54</v>
      </c>
      <c r="D60" s="62"/>
      <c r="E60" s="62"/>
      <c r="F60" s="1"/>
      <c r="G60" s="2"/>
      <c r="H60" s="3"/>
      <c r="I60" s="35"/>
      <c r="J60" s="39"/>
    </row>
    <row r="61" spans="2:10" ht="32.25" thickBot="1" x14ac:dyDescent="0.3">
      <c r="B61" s="56" t="s">
        <v>42</v>
      </c>
      <c r="C61" s="7" t="s">
        <v>0</v>
      </c>
      <c r="D61" s="8" t="s">
        <v>1</v>
      </c>
      <c r="E61" s="9" t="s">
        <v>2</v>
      </c>
      <c r="F61" s="10" t="s">
        <v>3</v>
      </c>
      <c r="G61" s="11" t="s">
        <v>4</v>
      </c>
      <c r="H61" s="12" t="s">
        <v>5</v>
      </c>
      <c r="I61" s="36" t="s">
        <v>40</v>
      </c>
      <c r="J61" s="13" t="s">
        <v>18</v>
      </c>
    </row>
    <row r="62" spans="2:10" ht="15.75" thickBot="1" x14ac:dyDescent="0.3">
      <c r="B62" s="57"/>
      <c r="C62" s="59" t="s">
        <v>6</v>
      </c>
      <c r="D62" s="14">
        <v>1</v>
      </c>
      <c r="E62" s="15" t="s">
        <v>46</v>
      </c>
      <c r="F62" s="16" t="s">
        <v>8</v>
      </c>
      <c r="G62" s="53">
        <f>'todos os lotes'!G69</f>
        <v>12</v>
      </c>
      <c r="H62" s="26">
        <f>'todos os lotes'!H69</f>
        <v>0</v>
      </c>
      <c r="I62" s="33">
        <f>'todos os lotes'!I69</f>
        <v>65.456599999999995</v>
      </c>
      <c r="J62" s="17">
        <f>G62*H62*I62</f>
        <v>0</v>
      </c>
    </row>
    <row r="63" spans="2:10" ht="21.75" thickBot="1" x14ac:dyDescent="0.3">
      <c r="B63" s="57"/>
      <c r="C63" s="60"/>
      <c r="D63" s="14">
        <v>3</v>
      </c>
      <c r="E63" s="15" t="s">
        <v>38</v>
      </c>
      <c r="F63" s="16" t="s">
        <v>8</v>
      </c>
      <c r="G63" s="53">
        <f>'todos os lotes'!G70</f>
        <v>1</v>
      </c>
      <c r="H63" s="26">
        <f>'todos os lotes'!H70</f>
        <v>0</v>
      </c>
      <c r="I63" s="33">
        <f>'todos os lotes'!I70</f>
        <v>34.0426</v>
      </c>
      <c r="J63" s="17">
        <f t="shared" ref="J63:J65" si="7">G63*H63*I63</f>
        <v>0</v>
      </c>
    </row>
    <row r="64" spans="2:10" ht="15.75" thickBot="1" x14ac:dyDescent="0.3">
      <c r="B64" s="57"/>
      <c r="C64" s="60"/>
      <c r="D64" s="18">
        <v>4</v>
      </c>
      <c r="E64" s="15" t="s">
        <v>11</v>
      </c>
      <c r="F64" s="16" t="s">
        <v>12</v>
      </c>
      <c r="G64" s="53">
        <f>'todos os lotes'!G71</f>
        <v>4579</v>
      </c>
      <c r="H64" s="26">
        <f>'todos os lotes'!H71</f>
        <v>0</v>
      </c>
      <c r="I64" s="33">
        <f>'todos os lotes'!I71</f>
        <v>7.2400000000000006E-2</v>
      </c>
      <c r="J64" s="17">
        <f t="shared" si="7"/>
        <v>0</v>
      </c>
    </row>
    <row r="65" spans="2:10" ht="15.75" thickBot="1" x14ac:dyDescent="0.3">
      <c r="B65" s="58"/>
      <c r="C65" s="61"/>
      <c r="D65" s="18">
        <v>5</v>
      </c>
      <c r="E65" s="15" t="s">
        <v>13</v>
      </c>
      <c r="F65" s="16" t="s">
        <v>12</v>
      </c>
      <c r="G65" s="53">
        <f>'todos os lotes'!G72</f>
        <v>1669</v>
      </c>
      <c r="H65" s="26">
        <f>'todos os lotes'!H72</f>
        <v>0</v>
      </c>
      <c r="I65" s="33">
        <f>'todos os lotes'!I72</f>
        <v>0.7732</v>
      </c>
      <c r="J65" s="17">
        <f t="shared" si="7"/>
        <v>0</v>
      </c>
    </row>
    <row r="66" spans="2:10" ht="15.75" thickBot="1" x14ac:dyDescent="0.3">
      <c r="B66" s="6"/>
      <c r="C66" s="22"/>
      <c r="D66" s="2"/>
      <c r="E66" s="19"/>
      <c r="F66" s="19"/>
      <c r="G66" s="20"/>
      <c r="H66" s="21"/>
      <c r="I66" s="40" t="s">
        <v>55</v>
      </c>
      <c r="J66" s="37">
        <f>SUM(J62:J65)</f>
        <v>0</v>
      </c>
    </row>
    <row r="67" spans="2:10" ht="15.75" thickBot="1" x14ac:dyDescent="0.3">
      <c r="B67" s="6"/>
      <c r="C67" s="62" t="s">
        <v>56</v>
      </c>
      <c r="D67" s="62"/>
      <c r="E67" s="62"/>
      <c r="F67" s="1"/>
      <c r="G67" s="2"/>
      <c r="H67" s="3"/>
      <c r="I67" s="35"/>
      <c r="J67" s="39"/>
    </row>
    <row r="68" spans="2:10" ht="32.25" thickBot="1" x14ac:dyDescent="0.3">
      <c r="B68" s="56" t="s">
        <v>42</v>
      </c>
      <c r="C68" s="7" t="s">
        <v>0</v>
      </c>
      <c r="D68" s="8" t="s">
        <v>1</v>
      </c>
      <c r="E68" s="9" t="s">
        <v>2</v>
      </c>
      <c r="F68" s="10" t="s">
        <v>3</v>
      </c>
      <c r="G68" s="11" t="s">
        <v>4</v>
      </c>
      <c r="H68" s="12" t="s">
        <v>5</v>
      </c>
      <c r="I68" s="36" t="s">
        <v>40</v>
      </c>
      <c r="J68" s="13" t="s">
        <v>18</v>
      </c>
    </row>
    <row r="69" spans="2:10" ht="15.75" thickBot="1" x14ac:dyDescent="0.3">
      <c r="B69" s="57"/>
      <c r="C69" s="59" t="s">
        <v>6</v>
      </c>
      <c r="D69" s="14">
        <v>1</v>
      </c>
      <c r="E69" s="15" t="s">
        <v>58</v>
      </c>
      <c r="F69" s="16" t="s">
        <v>8</v>
      </c>
      <c r="G69" s="53">
        <f>'todos os lotes'!G76</f>
        <v>12</v>
      </c>
      <c r="H69" s="26">
        <f>'todos os lotes'!H76</f>
        <v>0</v>
      </c>
      <c r="I69" s="33">
        <f>'todos os lotes'!I76</f>
        <v>66.559399999999997</v>
      </c>
      <c r="J69" s="17">
        <f>G69*H69*I69</f>
        <v>0</v>
      </c>
    </row>
    <row r="70" spans="2:10" ht="21.75" thickBot="1" x14ac:dyDescent="0.3">
      <c r="B70" s="57"/>
      <c r="C70" s="60"/>
      <c r="D70" s="14">
        <v>3</v>
      </c>
      <c r="E70" s="15" t="s">
        <v>38</v>
      </c>
      <c r="F70" s="16" t="s">
        <v>8</v>
      </c>
      <c r="G70" s="53">
        <f>'todos os lotes'!G77</f>
        <v>1</v>
      </c>
      <c r="H70" s="26">
        <f>'todos os lotes'!H77</f>
        <v>0</v>
      </c>
      <c r="I70" s="33">
        <f>'todos os lotes'!I77</f>
        <v>22.179600000000001</v>
      </c>
      <c r="J70" s="17">
        <f t="shared" ref="J70:J72" si="8">G70*H70*I70</f>
        <v>0</v>
      </c>
    </row>
    <row r="71" spans="2:10" ht="15.75" thickBot="1" x14ac:dyDescent="0.3">
      <c r="B71" s="57"/>
      <c r="C71" s="60"/>
      <c r="D71" s="18">
        <v>4</v>
      </c>
      <c r="E71" s="15" t="s">
        <v>11</v>
      </c>
      <c r="F71" s="16" t="s">
        <v>12</v>
      </c>
      <c r="G71" s="53">
        <f>'todos os lotes'!G78</f>
        <v>2936</v>
      </c>
      <c r="H71" s="26">
        <f>'todos os lotes'!H78</f>
        <v>0</v>
      </c>
      <c r="I71" s="33">
        <f>'todos os lotes'!I78</f>
        <v>7.2400000000000006E-2</v>
      </c>
      <c r="J71" s="17">
        <f t="shared" si="8"/>
        <v>0</v>
      </c>
    </row>
    <row r="72" spans="2:10" ht="15.75" thickBot="1" x14ac:dyDescent="0.3">
      <c r="B72" s="58"/>
      <c r="C72" s="61"/>
      <c r="D72" s="18">
        <v>5</v>
      </c>
      <c r="E72" s="15" t="s">
        <v>13</v>
      </c>
      <c r="F72" s="16" t="s">
        <v>12</v>
      </c>
      <c r="G72" s="53">
        <f>'todos os lotes'!G79</f>
        <v>1203</v>
      </c>
      <c r="H72" s="26">
        <f>'todos os lotes'!H79</f>
        <v>0</v>
      </c>
      <c r="I72" s="33">
        <f>'todos os lotes'!I79</f>
        <v>0.7732</v>
      </c>
      <c r="J72" s="17">
        <f t="shared" si="8"/>
        <v>0</v>
      </c>
    </row>
    <row r="73" spans="2:10" ht="15.75" thickBot="1" x14ac:dyDescent="0.3">
      <c r="B73" s="6"/>
      <c r="C73" s="22"/>
      <c r="D73" s="2"/>
      <c r="E73" s="19"/>
      <c r="F73" s="19"/>
      <c r="G73" s="20"/>
      <c r="H73" s="21"/>
      <c r="I73" s="40" t="s">
        <v>57</v>
      </c>
      <c r="J73" s="37">
        <f>SUM(J69:J72)</f>
        <v>0</v>
      </c>
    </row>
    <row r="74" spans="2:10" ht="15.75" thickBot="1" x14ac:dyDescent="0.3">
      <c r="B74" s="6"/>
      <c r="C74" s="62" t="s">
        <v>59</v>
      </c>
      <c r="D74" s="62"/>
      <c r="E74" s="62"/>
      <c r="F74" s="1"/>
      <c r="G74" s="2"/>
      <c r="H74" s="3"/>
      <c r="I74" s="35"/>
      <c r="J74" s="39"/>
    </row>
    <row r="75" spans="2:10" ht="36" customHeight="1" thickBot="1" x14ac:dyDescent="0.3">
      <c r="B75" s="56" t="s">
        <v>42</v>
      </c>
      <c r="C75" s="7" t="s">
        <v>0</v>
      </c>
      <c r="D75" s="8" t="s">
        <v>1</v>
      </c>
      <c r="E75" s="9" t="s">
        <v>2</v>
      </c>
      <c r="F75" s="10" t="s">
        <v>3</v>
      </c>
      <c r="G75" s="11" t="s">
        <v>4</v>
      </c>
      <c r="H75" s="12" t="s">
        <v>5</v>
      </c>
      <c r="I75" s="36" t="s">
        <v>40</v>
      </c>
      <c r="J75" s="13" t="s">
        <v>18</v>
      </c>
    </row>
    <row r="76" spans="2:10" ht="15.75" thickBot="1" x14ac:dyDescent="0.3">
      <c r="B76" s="57"/>
      <c r="C76" s="59" t="s">
        <v>61</v>
      </c>
      <c r="D76" s="14">
        <v>1</v>
      </c>
      <c r="E76" s="15" t="s">
        <v>62</v>
      </c>
      <c r="F76" s="16" t="s">
        <v>12</v>
      </c>
      <c r="G76" s="53">
        <f>'todos os lotes'!G83</f>
        <v>665</v>
      </c>
      <c r="H76" s="26">
        <f>'todos os lotes'!H83</f>
        <v>0</v>
      </c>
      <c r="I76" s="33">
        <f>'todos os lotes'!I83</f>
        <v>3.2199999999999999E-2</v>
      </c>
      <c r="J76" s="17">
        <f>G76*H76*I76</f>
        <v>0</v>
      </c>
    </row>
    <row r="77" spans="2:10" ht="15.75" thickBot="1" x14ac:dyDescent="0.3">
      <c r="B77" s="57"/>
      <c r="C77" s="60"/>
      <c r="D77" s="14">
        <v>3</v>
      </c>
      <c r="E77" s="15" t="s">
        <v>63</v>
      </c>
      <c r="F77" s="16" t="s">
        <v>12</v>
      </c>
      <c r="G77" s="53">
        <f>'todos os lotes'!G84</f>
        <v>390</v>
      </c>
      <c r="H77" s="26">
        <f>'todos os lotes'!H84</f>
        <v>0</v>
      </c>
      <c r="I77" s="33">
        <f>'todos os lotes'!I84</f>
        <v>3.2199999999999999E-2</v>
      </c>
      <c r="J77" s="17">
        <f t="shared" ref="J77:J79" si="9">G77*H77*I77</f>
        <v>0</v>
      </c>
    </row>
    <row r="78" spans="2:10" ht="15.75" thickBot="1" x14ac:dyDescent="0.3">
      <c r="B78" s="57"/>
      <c r="C78" s="60"/>
      <c r="D78" s="18">
        <v>4</v>
      </c>
      <c r="E78" s="15" t="s">
        <v>64</v>
      </c>
      <c r="F78" s="16" t="s">
        <v>12</v>
      </c>
      <c r="G78" s="53">
        <f>'todos os lotes'!G85</f>
        <v>234</v>
      </c>
      <c r="H78" s="26">
        <f>'todos os lotes'!H85</f>
        <v>0</v>
      </c>
      <c r="I78" s="33">
        <f>'todos os lotes'!I85</f>
        <v>6.4500000000000002E-2</v>
      </c>
      <c r="J78" s="17">
        <f t="shared" si="9"/>
        <v>0</v>
      </c>
    </row>
    <row r="79" spans="2:10" ht="15.75" thickBot="1" x14ac:dyDescent="0.3">
      <c r="B79" s="58"/>
      <c r="C79" s="61"/>
      <c r="D79" s="18">
        <v>5</v>
      </c>
      <c r="E79" s="15" t="s">
        <v>65</v>
      </c>
      <c r="F79" s="16" t="s">
        <v>12</v>
      </c>
      <c r="G79" s="53">
        <f>'todos os lotes'!G86</f>
        <v>113</v>
      </c>
      <c r="H79" s="26">
        <f>'todos os lotes'!H86</f>
        <v>0</v>
      </c>
      <c r="I79" s="33">
        <f>'todos os lotes'!I86</f>
        <v>7.2300000000000003E-2</v>
      </c>
      <c r="J79" s="17">
        <f t="shared" si="9"/>
        <v>0</v>
      </c>
    </row>
    <row r="80" spans="2:10" ht="15.75" thickBot="1" x14ac:dyDescent="0.3">
      <c r="B80" s="6"/>
      <c r="C80" s="22"/>
      <c r="D80" s="2"/>
      <c r="E80" s="19"/>
      <c r="F80" s="19"/>
      <c r="G80" s="20"/>
      <c r="H80" s="21"/>
      <c r="I80" s="40" t="s">
        <v>60</v>
      </c>
      <c r="J80" s="37">
        <f>SUM(J76:J79)</f>
        <v>0</v>
      </c>
    </row>
    <row r="81" spans="9:10" ht="15.75" thickBot="1" x14ac:dyDescent="0.3"/>
    <row r="82" spans="9:10" ht="15.75" thickBot="1" x14ac:dyDescent="0.3">
      <c r="I82" s="40" t="s">
        <v>68</v>
      </c>
      <c r="J82" s="49">
        <f>SUM(J16,J31,J38,J45,J52,J59,J66,J73,J80)</f>
        <v>0</v>
      </c>
    </row>
  </sheetData>
  <mergeCells count="31">
    <mergeCell ref="F5:I6"/>
    <mergeCell ref="C9:E9"/>
    <mergeCell ref="B10:B15"/>
    <mergeCell ref="C11:C15"/>
    <mergeCell ref="C17:E17"/>
    <mergeCell ref="B18:B23"/>
    <mergeCell ref="C19:C23"/>
    <mergeCell ref="C25:E25"/>
    <mergeCell ref="B26:B30"/>
    <mergeCell ref="C27:C30"/>
    <mergeCell ref="C32:E32"/>
    <mergeCell ref="B33:B37"/>
    <mergeCell ref="C34:C37"/>
    <mergeCell ref="C39:E39"/>
    <mergeCell ref="B40:B44"/>
    <mergeCell ref="C41:C44"/>
    <mergeCell ref="C46:E46"/>
    <mergeCell ref="B47:B51"/>
    <mergeCell ref="C48:C51"/>
    <mergeCell ref="C53:E53"/>
    <mergeCell ref="B54:B58"/>
    <mergeCell ref="C55:C58"/>
    <mergeCell ref="C74:E74"/>
    <mergeCell ref="B75:B79"/>
    <mergeCell ref="C76:C79"/>
    <mergeCell ref="C60:E60"/>
    <mergeCell ref="B61:B65"/>
    <mergeCell ref="C62:C65"/>
    <mergeCell ref="C67:E67"/>
    <mergeCell ref="B68:B72"/>
    <mergeCell ref="C69:C7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todos os lotes</vt:lpstr>
      <vt:lpstr>Contrato Embratel</vt:lpstr>
      <vt:lpstr>Contrato Telemar</vt:lpstr>
    </vt:vector>
  </TitlesOfParts>
  <Company>CAMG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m1169178</dc:creator>
  <cp:lastModifiedBy>Thiago Santos de Miranda Nunes (SEPLAG)</cp:lastModifiedBy>
  <dcterms:created xsi:type="dcterms:W3CDTF">2012-12-05T19:07:35Z</dcterms:created>
  <dcterms:modified xsi:type="dcterms:W3CDTF">2018-07-17T19:11:21Z</dcterms:modified>
</cp:coreProperties>
</file>