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Termo de Parceria\"/>
    </mc:Choice>
  </mc:AlternateContent>
  <bookViews>
    <workbookView xWindow="11040" yWindow="0" windowWidth="10560" windowHeight="10125" tabRatio="937" activeTab="1"/>
  </bookViews>
  <sheets>
    <sheet name="Capa" sheetId="11" r:id="rId1"/>
    <sheet name="Sintético" sheetId="4" r:id="rId2"/>
    <sheet name="Gastos das Atividades" sheetId="21" r:id="rId3"/>
    <sheet name="Analítico" sheetId="17" r:id="rId4"/>
    <sheet name="Encargos e Benefícios" sheetId="18" r:id="rId5"/>
    <sheet name="Gastos com Pessoal" sheetId="14" r:id="rId6"/>
    <sheet name="Bens" sheetId="8" r:id="rId7"/>
    <sheet name="Fluxo de Gastos Gerais" sheetId="22" r:id="rId8"/>
    <sheet name="Assinatura" sheetId="12" r:id="rId9"/>
  </sheets>
  <definedNames>
    <definedName name="_xlnm._FilterDatabase" localSheetId="7" hidden="1">'Fluxo de Gastos Gerais'!$A$3:$H$1004</definedName>
    <definedName name="_ftn1" localSheetId="1">Sintético!#REF!</definedName>
    <definedName name="_ftnref1" localSheetId="1">Sintético!#REF!</definedName>
    <definedName name="Area">'Gastos com Pessoal'!$E$129:$E$130</definedName>
    <definedName name="_xlnm.Print_Area" localSheetId="3">Analítico!$A$2:$AN$133</definedName>
    <definedName name="_xlnm.Print_Area" localSheetId="8">Assinatura!$A$1:$F$13</definedName>
    <definedName name="_xlnm.Print_Area" localSheetId="6">Bens!$A$1:$H$104</definedName>
    <definedName name="_xlnm.Print_Area" localSheetId="0">Capa!$A$1:$A$7</definedName>
    <definedName name="_xlnm.Print_Area" localSheetId="4">'Encargos e Benefícios'!$A$1:$V$138</definedName>
    <definedName name="_xlnm.Print_Area" localSheetId="7">'Fluxo de Gastos Gerais'!$A$1:$H$1004</definedName>
    <definedName name="_xlnm.Print_Area" localSheetId="5">'Gastos com Pessoal'!$A$1:$AC$136</definedName>
    <definedName name="_xlnm.Print_Area" localSheetId="2">'Gastos das Atividades'!$A$2:$AO$47</definedName>
    <definedName name="_xlnm.Print_Area" localSheetId="1">Sintético!$A$1:$AN$25</definedName>
    <definedName name="Benefícios">Analítico!$B$44:$B$50</definedName>
    <definedName name="Beneficios2">Analítico!$B$45:$B$50</definedName>
    <definedName name="Beneficios3">'Gastos com Pessoal'!$BG$1:$BG$7</definedName>
    <definedName name="Bens">Analítico!$B$118:$B$130</definedName>
    <definedName name="Dropdown1" localSheetId="1">Sintético!#REF!</definedName>
    <definedName name="Gerais">Analítico!$B$54:$B$115</definedName>
    <definedName name="_xlnm.Print_Titles" localSheetId="3">Analítico!$A:$B,Analítico!$3:$4</definedName>
    <definedName name="_xlnm.Print_Titles" localSheetId="4">'Encargos e Benefícios'!$2:$5</definedName>
    <definedName name="_xlnm.Print_Titles" localSheetId="7">'Fluxo de Gastos Gerais'!$2:$3</definedName>
    <definedName name="_xlnm.Print_Titles" localSheetId="5">'Gastos com Pessoal'!$4:$6</definedName>
    <definedName name="_xlnm.Print_Titles" localSheetId="1">Sintético!$A:$B,Sintético!$2:$3</definedName>
    <definedName name="VinculoPT">INDIRECT(CONCATENATE("'Gastos das Atividades'!$B$5:$B$",COUNTA('Gastos das Atividades'!$B$5:$B$34)+4))</definedName>
  </definedNames>
  <calcPr calcId="162913"/>
</workbook>
</file>

<file path=xl/calcChain.xml><?xml version="1.0" encoding="utf-8"?>
<calcChain xmlns="http://schemas.openxmlformats.org/spreadsheetml/2006/main">
  <c r="C59" i="22" l="1"/>
  <c r="C58" i="22"/>
  <c r="C60" i="22"/>
  <c r="C50" i="22"/>
  <c r="C54" i="22"/>
  <c r="C53" i="22"/>
  <c r="C47" i="22"/>
  <c r="C46" i="22"/>
  <c r="C51" i="22"/>
  <c r="G4" i="8" l="1"/>
  <c r="G5" i="8"/>
  <c r="G6" i="8"/>
  <c r="G7" i="8"/>
  <c r="G8" i="8"/>
  <c r="G9" i="8"/>
  <c r="G10" i="8"/>
  <c r="G11" i="8"/>
  <c r="AD5" i="21" s="1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C6" i="21"/>
  <c r="N5" i="21" l="1"/>
  <c r="C5" i="21"/>
  <c r="F5" i="21"/>
  <c r="AC5" i="21"/>
  <c r="AG5" i="21"/>
  <c r="R5" i="21"/>
  <c r="D5" i="21"/>
  <c r="Z5" i="21"/>
  <c r="J5" i="21"/>
  <c r="V5" i="21"/>
  <c r="AE5" i="21"/>
  <c r="AA5" i="21"/>
  <c r="W5" i="21"/>
  <c r="S5" i="21"/>
  <c r="O5" i="21"/>
  <c r="K5" i="21"/>
  <c r="G5" i="21"/>
  <c r="Y5" i="21"/>
  <c r="U5" i="21"/>
  <c r="Q5" i="21"/>
  <c r="M5" i="21"/>
  <c r="I5" i="21"/>
  <c r="E5" i="21"/>
  <c r="AF5" i="21"/>
  <c r="AB5" i="21"/>
  <c r="X5" i="21"/>
  <c r="T5" i="21"/>
  <c r="P5" i="21"/>
  <c r="L5" i="21"/>
  <c r="H5" i="21"/>
  <c r="H113" i="18"/>
  <c r="H112" i="18"/>
  <c r="G113" i="18"/>
  <c r="J114" i="14" s="1"/>
  <c r="G112" i="18"/>
  <c r="J113" i="14" s="1"/>
  <c r="S7" i="18"/>
  <c r="S8" i="18"/>
  <c r="S9" i="18"/>
  <c r="S10" i="18"/>
  <c r="S11" i="18"/>
  <c r="S12" i="18"/>
  <c r="S6" i="18"/>
  <c r="P7" i="18"/>
  <c r="P8" i="18"/>
  <c r="P9" i="18"/>
  <c r="P10" i="18"/>
  <c r="P11" i="18"/>
  <c r="P12" i="18"/>
  <c r="P6" i="18"/>
  <c r="A4" i="12" l="1"/>
  <c r="L8" i="14" l="1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L101" i="14"/>
  <c r="L102" i="14"/>
  <c r="L103" i="14"/>
  <c r="L104" i="14"/>
  <c r="L105" i="14"/>
  <c r="L106" i="14"/>
  <c r="J8" i="14"/>
  <c r="O8" i="14" s="1"/>
  <c r="K8" i="14"/>
  <c r="P8" i="14" s="1"/>
  <c r="J9" i="14"/>
  <c r="O9" i="14" s="1"/>
  <c r="J10" i="14"/>
  <c r="O10" i="14" s="1"/>
  <c r="J11" i="14"/>
  <c r="O11" i="14" s="1"/>
  <c r="J12" i="14"/>
  <c r="O12" i="14" s="1"/>
  <c r="J13" i="14"/>
  <c r="O13" i="14" s="1"/>
  <c r="J14" i="14"/>
  <c r="O14" i="14" s="1"/>
  <c r="K14" i="14"/>
  <c r="P14" i="14" s="1"/>
  <c r="J15" i="14"/>
  <c r="O15" i="14" s="1"/>
  <c r="K15" i="14"/>
  <c r="P15" i="14" s="1"/>
  <c r="J16" i="14"/>
  <c r="O16" i="14" s="1"/>
  <c r="K16" i="14"/>
  <c r="P16" i="14" s="1"/>
  <c r="J17" i="14"/>
  <c r="O17" i="14" s="1"/>
  <c r="J18" i="14"/>
  <c r="O18" i="14" s="1"/>
  <c r="K18" i="14"/>
  <c r="P18" i="14" s="1"/>
  <c r="J19" i="14"/>
  <c r="O19" i="14" s="1"/>
  <c r="K19" i="14"/>
  <c r="P19" i="14" s="1"/>
  <c r="J20" i="14"/>
  <c r="O20" i="14" s="1"/>
  <c r="K20" i="14"/>
  <c r="P20" i="14" s="1"/>
  <c r="J21" i="14"/>
  <c r="O21" i="14" s="1"/>
  <c r="K21" i="14"/>
  <c r="P21" i="14" s="1"/>
  <c r="J22" i="14"/>
  <c r="O22" i="14" s="1"/>
  <c r="K22" i="14"/>
  <c r="P22" i="14" s="1"/>
  <c r="J23" i="14"/>
  <c r="O23" i="14" s="1"/>
  <c r="K23" i="14"/>
  <c r="P23" i="14" s="1"/>
  <c r="J24" i="14"/>
  <c r="O24" i="14" s="1"/>
  <c r="K24" i="14"/>
  <c r="P24" i="14" s="1"/>
  <c r="J25" i="14"/>
  <c r="O25" i="14" s="1"/>
  <c r="K25" i="14"/>
  <c r="P25" i="14" s="1"/>
  <c r="J26" i="14"/>
  <c r="O26" i="14" s="1"/>
  <c r="K26" i="14"/>
  <c r="P26" i="14" s="1"/>
  <c r="J27" i="14"/>
  <c r="O27" i="14" s="1"/>
  <c r="K27" i="14"/>
  <c r="P27" i="14" s="1"/>
  <c r="J28" i="14"/>
  <c r="O28" i="14" s="1"/>
  <c r="K28" i="14"/>
  <c r="P28" i="14" s="1"/>
  <c r="J29" i="14"/>
  <c r="O29" i="14" s="1"/>
  <c r="K29" i="14"/>
  <c r="P29" i="14" s="1"/>
  <c r="J30" i="14"/>
  <c r="O30" i="14" s="1"/>
  <c r="K30" i="14"/>
  <c r="P30" i="14" s="1"/>
  <c r="J31" i="14"/>
  <c r="O31" i="14" s="1"/>
  <c r="K31" i="14"/>
  <c r="P31" i="14" s="1"/>
  <c r="J32" i="14"/>
  <c r="O32" i="14" s="1"/>
  <c r="K32" i="14"/>
  <c r="P32" i="14" s="1"/>
  <c r="J33" i="14"/>
  <c r="O33" i="14" s="1"/>
  <c r="K33" i="14"/>
  <c r="P33" i="14" s="1"/>
  <c r="J34" i="14"/>
  <c r="O34" i="14" s="1"/>
  <c r="K34" i="14"/>
  <c r="P34" i="14" s="1"/>
  <c r="J35" i="14"/>
  <c r="O35" i="14" s="1"/>
  <c r="K35" i="14"/>
  <c r="P35" i="14" s="1"/>
  <c r="J36" i="14"/>
  <c r="O36" i="14" s="1"/>
  <c r="K36" i="14"/>
  <c r="P36" i="14" s="1"/>
  <c r="J37" i="14"/>
  <c r="O37" i="14" s="1"/>
  <c r="K37" i="14"/>
  <c r="P37" i="14" s="1"/>
  <c r="J38" i="14"/>
  <c r="O38" i="14" s="1"/>
  <c r="K38" i="14"/>
  <c r="P38" i="14" s="1"/>
  <c r="J39" i="14"/>
  <c r="O39" i="14" s="1"/>
  <c r="K39" i="14"/>
  <c r="P39" i="14" s="1"/>
  <c r="J40" i="14"/>
  <c r="O40" i="14" s="1"/>
  <c r="K40" i="14"/>
  <c r="P40" i="14" s="1"/>
  <c r="J41" i="14"/>
  <c r="O41" i="14" s="1"/>
  <c r="K41" i="14"/>
  <c r="P41" i="14" s="1"/>
  <c r="J42" i="14"/>
  <c r="O42" i="14" s="1"/>
  <c r="K42" i="14"/>
  <c r="P42" i="14" s="1"/>
  <c r="J43" i="14"/>
  <c r="O43" i="14" s="1"/>
  <c r="K43" i="14"/>
  <c r="P43" i="14" s="1"/>
  <c r="J44" i="14"/>
  <c r="O44" i="14" s="1"/>
  <c r="K44" i="14"/>
  <c r="P44" i="14" s="1"/>
  <c r="J45" i="14"/>
  <c r="O45" i="14" s="1"/>
  <c r="K45" i="14"/>
  <c r="P45" i="14" s="1"/>
  <c r="J46" i="14"/>
  <c r="O46" i="14" s="1"/>
  <c r="K46" i="14"/>
  <c r="P46" i="14" s="1"/>
  <c r="J47" i="14"/>
  <c r="O47" i="14" s="1"/>
  <c r="K47" i="14"/>
  <c r="P47" i="14" s="1"/>
  <c r="J48" i="14"/>
  <c r="O48" i="14" s="1"/>
  <c r="K48" i="14"/>
  <c r="P48" i="14" s="1"/>
  <c r="J49" i="14"/>
  <c r="O49" i="14" s="1"/>
  <c r="K49" i="14"/>
  <c r="P49" i="14" s="1"/>
  <c r="J50" i="14"/>
  <c r="O50" i="14" s="1"/>
  <c r="K50" i="14"/>
  <c r="P50" i="14" s="1"/>
  <c r="J51" i="14"/>
  <c r="O51" i="14" s="1"/>
  <c r="K51" i="14"/>
  <c r="P51" i="14" s="1"/>
  <c r="J52" i="14"/>
  <c r="O52" i="14" s="1"/>
  <c r="K52" i="14"/>
  <c r="P52" i="14" s="1"/>
  <c r="J53" i="14"/>
  <c r="O53" i="14" s="1"/>
  <c r="K53" i="14"/>
  <c r="P53" i="14" s="1"/>
  <c r="J54" i="14"/>
  <c r="O54" i="14" s="1"/>
  <c r="K54" i="14"/>
  <c r="P54" i="14" s="1"/>
  <c r="J55" i="14"/>
  <c r="O55" i="14" s="1"/>
  <c r="K55" i="14"/>
  <c r="P55" i="14" s="1"/>
  <c r="J56" i="14"/>
  <c r="O56" i="14" s="1"/>
  <c r="K56" i="14"/>
  <c r="P56" i="14" s="1"/>
  <c r="J57" i="14"/>
  <c r="O57" i="14" s="1"/>
  <c r="K57" i="14"/>
  <c r="P57" i="14" s="1"/>
  <c r="J58" i="14"/>
  <c r="O58" i="14" s="1"/>
  <c r="K58" i="14"/>
  <c r="P58" i="14" s="1"/>
  <c r="J59" i="14"/>
  <c r="O59" i="14" s="1"/>
  <c r="K59" i="14"/>
  <c r="P59" i="14" s="1"/>
  <c r="J60" i="14"/>
  <c r="O60" i="14" s="1"/>
  <c r="K60" i="14"/>
  <c r="P60" i="14" s="1"/>
  <c r="J61" i="14"/>
  <c r="O61" i="14" s="1"/>
  <c r="K61" i="14"/>
  <c r="P61" i="14" s="1"/>
  <c r="J62" i="14"/>
  <c r="O62" i="14" s="1"/>
  <c r="K62" i="14"/>
  <c r="P62" i="14" s="1"/>
  <c r="J63" i="14"/>
  <c r="O63" i="14" s="1"/>
  <c r="K63" i="14"/>
  <c r="P63" i="14" s="1"/>
  <c r="J64" i="14"/>
  <c r="O64" i="14" s="1"/>
  <c r="K64" i="14"/>
  <c r="P64" i="14" s="1"/>
  <c r="J65" i="14"/>
  <c r="O65" i="14" s="1"/>
  <c r="K65" i="14"/>
  <c r="P65" i="14" s="1"/>
  <c r="J66" i="14"/>
  <c r="O66" i="14" s="1"/>
  <c r="K66" i="14"/>
  <c r="P66" i="14" s="1"/>
  <c r="J67" i="14"/>
  <c r="O67" i="14" s="1"/>
  <c r="K67" i="14"/>
  <c r="P67" i="14" s="1"/>
  <c r="J68" i="14"/>
  <c r="O68" i="14" s="1"/>
  <c r="K68" i="14"/>
  <c r="P68" i="14" s="1"/>
  <c r="J69" i="14"/>
  <c r="O69" i="14" s="1"/>
  <c r="K69" i="14"/>
  <c r="P69" i="14" s="1"/>
  <c r="J70" i="14"/>
  <c r="O70" i="14" s="1"/>
  <c r="K70" i="14"/>
  <c r="P70" i="14" s="1"/>
  <c r="J71" i="14"/>
  <c r="O71" i="14" s="1"/>
  <c r="K71" i="14"/>
  <c r="P71" i="14" s="1"/>
  <c r="J72" i="14"/>
  <c r="O72" i="14" s="1"/>
  <c r="K72" i="14"/>
  <c r="P72" i="14" s="1"/>
  <c r="J73" i="14"/>
  <c r="O73" i="14" s="1"/>
  <c r="K73" i="14"/>
  <c r="P73" i="14" s="1"/>
  <c r="J74" i="14"/>
  <c r="O74" i="14" s="1"/>
  <c r="K74" i="14"/>
  <c r="P74" i="14" s="1"/>
  <c r="J75" i="14"/>
  <c r="O75" i="14" s="1"/>
  <c r="K75" i="14"/>
  <c r="P75" i="14" s="1"/>
  <c r="J76" i="14"/>
  <c r="O76" i="14" s="1"/>
  <c r="K76" i="14"/>
  <c r="P76" i="14" s="1"/>
  <c r="J77" i="14"/>
  <c r="O77" i="14" s="1"/>
  <c r="K77" i="14"/>
  <c r="P77" i="14" s="1"/>
  <c r="J78" i="14"/>
  <c r="O78" i="14" s="1"/>
  <c r="K78" i="14"/>
  <c r="P78" i="14" s="1"/>
  <c r="J79" i="14"/>
  <c r="O79" i="14" s="1"/>
  <c r="K79" i="14"/>
  <c r="P79" i="14" s="1"/>
  <c r="J80" i="14"/>
  <c r="O80" i="14" s="1"/>
  <c r="K80" i="14"/>
  <c r="P80" i="14" s="1"/>
  <c r="J81" i="14"/>
  <c r="O81" i="14" s="1"/>
  <c r="K81" i="14"/>
  <c r="P81" i="14" s="1"/>
  <c r="J82" i="14"/>
  <c r="O82" i="14" s="1"/>
  <c r="K82" i="14"/>
  <c r="P82" i="14" s="1"/>
  <c r="J83" i="14"/>
  <c r="O83" i="14" s="1"/>
  <c r="K83" i="14"/>
  <c r="P83" i="14" s="1"/>
  <c r="J84" i="14"/>
  <c r="O84" i="14" s="1"/>
  <c r="K84" i="14"/>
  <c r="P84" i="14" s="1"/>
  <c r="J85" i="14"/>
  <c r="O85" i="14" s="1"/>
  <c r="K85" i="14"/>
  <c r="P85" i="14" s="1"/>
  <c r="J86" i="14"/>
  <c r="O86" i="14" s="1"/>
  <c r="K86" i="14"/>
  <c r="P86" i="14" s="1"/>
  <c r="J87" i="14"/>
  <c r="O87" i="14" s="1"/>
  <c r="K87" i="14"/>
  <c r="P87" i="14" s="1"/>
  <c r="J88" i="14"/>
  <c r="O88" i="14" s="1"/>
  <c r="K88" i="14"/>
  <c r="P88" i="14" s="1"/>
  <c r="J89" i="14"/>
  <c r="O89" i="14" s="1"/>
  <c r="K89" i="14"/>
  <c r="P89" i="14" s="1"/>
  <c r="J90" i="14"/>
  <c r="O90" i="14" s="1"/>
  <c r="K90" i="14"/>
  <c r="P90" i="14" s="1"/>
  <c r="J91" i="14"/>
  <c r="O91" i="14" s="1"/>
  <c r="K91" i="14"/>
  <c r="P91" i="14" s="1"/>
  <c r="J92" i="14"/>
  <c r="O92" i="14" s="1"/>
  <c r="K92" i="14"/>
  <c r="P92" i="14" s="1"/>
  <c r="J93" i="14"/>
  <c r="O93" i="14" s="1"/>
  <c r="K93" i="14"/>
  <c r="P93" i="14" s="1"/>
  <c r="J94" i="14"/>
  <c r="O94" i="14" s="1"/>
  <c r="K94" i="14"/>
  <c r="P94" i="14" s="1"/>
  <c r="J95" i="14"/>
  <c r="O95" i="14" s="1"/>
  <c r="K95" i="14"/>
  <c r="P95" i="14" s="1"/>
  <c r="J96" i="14"/>
  <c r="O96" i="14" s="1"/>
  <c r="K96" i="14"/>
  <c r="P96" i="14" s="1"/>
  <c r="J97" i="14"/>
  <c r="O97" i="14" s="1"/>
  <c r="K97" i="14"/>
  <c r="P97" i="14" s="1"/>
  <c r="J98" i="14"/>
  <c r="O98" i="14" s="1"/>
  <c r="K98" i="14"/>
  <c r="P98" i="14" s="1"/>
  <c r="J99" i="14"/>
  <c r="O99" i="14" s="1"/>
  <c r="K99" i="14"/>
  <c r="P99" i="14" s="1"/>
  <c r="J100" i="14"/>
  <c r="O100" i="14" s="1"/>
  <c r="K100" i="14"/>
  <c r="P100" i="14" s="1"/>
  <c r="J101" i="14"/>
  <c r="O101" i="14" s="1"/>
  <c r="K101" i="14"/>
  <c r="P101" i="14" s="1"/>
  <c r="J102" i="14"/>
  <c r="O102" i="14" s="1"/>
  <c r="K102" i="14"/>
  <c r="P102" i="14" s="1"/>
  <c r="J103" i="14"/>
  <c r="O103" i="14" s="1"/>
  <c r="K103" i="14"/>
  <c r="P103" i="14" s="1"/>
  <c r="J104" i="14"/>
  <c r="O104" i="14" s="1"/>
  <c r="K104" i="14"/>
  <c r="P104" i="14" s="1"/>
  <c r="J105" i="14"/>
  <c r="O105" i="14" s="1"/>
  <c r="K105" i="14"/>
  <c r="P105" i="14" s="1"/>
  <c r="J106" i="14"/>
  <c r="O106" i="14" s="1"/>
  <c r="K106" i="14"/>
  <c r="P106" i="14" s="1"/>
  <c r="L7" i="14"/>
  <c r="J7" i="14"/>
  <c r="O7" i="14" s="1"/>
  <c r="Q8" i="14" l="1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7" i="14"/>
  <c r="A1" i="8" l="1"/>
  <c r="A1" i="14"/>
  <c r="A1" i="18"/>
  <c r="B2" i="21" l="1"/>
  <c r="D6" i="21"/>
  <c r="E6" i="21"/>
  <c r="F6" i="21"/>
  <c r="G6" i="21"/>
  <c r="H6" i="21"/>
  <c r="I6" i="21"/>
  <c r="J6" i="21"/>
  <c r="K6" i="21"/>
  <c r="L6" i="21"/>
  <c r="M6" i="21"/>
  <c r="N6" i="21"/>
  <c r="O6" i="21"/>
  <c r="P6" i="21"/>
  <c r="Q6" i="21"/>
  <c r="R6" i="21"/>
  <c r="S6" i="21"/>
  <c r="T6" i="21"/>
  <c r="U6" i="21"/>
  <c r="V6" i="21"/>
  <c r="W6" i="21"/>
  <c r="X6" i="21"/>
  <c r="Y6" i="21"/>
  <c r="Z6" i="21"/>
  <c r="AA6" i="21"/>
  <c r="AB6" i="21"/>
  <c r="AC6" i="21"/>
  <c r="AD6" i="21"/>
  <c r="AE6" i="21"/>
  <c r="AF6" i="21"/>
  <c r="AG6" i="21"/>
  <c r="D7" i="21"/>
  <c r="E7" i="21"/>
  <c r="F7" i="21"/>
  <c r="G7" i="21"/>
  <c r="H7" i="21"/>
  <c r="I7" i="21"/>
  <c r="J7" i="21"/>
  <c r="K7" i="21"/>
  <c r="L7" i="21"/>
  <c r="M7" i="21"/>
  <c r="N7" i="21"/>
  <c r="O7" i="21"/>
  <c r="P7" i="21"/>
  <c r="Q7" i="21"/>
  <c r="R7" i="21"/>
  <c r="S7" i="21"/>
  <c r="T7" i="21"/>
  <c r="U7" i="21"/>
  <c r="V7" i="21"/>
  <c r="W7" i="21"/>
  <c r="X7" i="21"/>
  <c r="Y7" i="21"/>
  <c r="Z7" i="21"/>
  <c r="AA7" i="21"/>
  <c r="AB7" i="21"/>
  <c r="AC7" i="21"/>
  <c r="AD7" i="21"/>
  <c r="AE7" i="21"/>
  <c r="AF7" i="21"/>
  <c r="AG7" i="21"/>
  <c r="D8" i="21"/>
  <c r="E8" i="21"/>
  <c r="F8" i="21"/>
  <c r="G8" i="21"/>
  <c r="H8" i="21"/>
  <c r="I8" i="21"/>
  <c r="J8" i="21"/>
  <c r="K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AB8" i="21"/>
  <c r="AC8" i="21"/>
  <c r="AD8" i="21"/>
  <c r="AE8" i="21"/>
  <c r="AF8" i="21"/>
  <c r="AG8" i="21"/>
  <c r="D9" i="21"/>
  <c r="E9" i="21"/>
  <c r="F9" i="21"/>
  <c r="G9" i="21"/>
  <c r="H9" i="21"/>
  <c r="I9" i="21"/>
  <c r="J9" i="21"/>
  <c r="K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E9" i="21"/>
  <c r="AF9" i="21"/>
  <c r="AG9" i="21"/>
  <c r="D10" i="21"/>
  <c r="E10" i="21"/>
  <c r="F10" i="21"/>
  <c r="G10" i="21"/>
  <c r="H10" i="21"/>
  <c r="I10" i="2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E10" i="21"/>
  <c r="AF10" i="21"/>
  <c r="AG10" i="21"/>
  <c r="D11" i="21"/>
  <c r="E11" i="21"/>
  <c r="F11" i="21"/>
  <c r="G11" i="21"/>
  <c r="H11" i="21"/>
  <c r="I11" i="21"/>
  <c r="J11" i="21"/>
  <c r="K11" i="21"/>
  <c r="L11" i="21"/>
  <c r="M11" i="21"/>
  <c r="N11" i="21"/>
  <c r="O11" i="21"/>
  <c r="P11" i="21"/>
  <c r="Q11" i="21"/>
  <c r="R11" i="21"/>
  <c r="S11" i="21"/>
  <c r="T11" i="21"/>
  <c r="U11" i="21"/>
  <c r="V11" i="21"/>
  <c r="W11" i="21"/>
  <c r="X11" i="21"/>
  <c r="Y11" i="21"/>
  <c r="Z11" i="21"/>
  <c r="AA11" i="21"/>
  <c r="AB11" i="21"/>
  <c r="AC11" i="21"/>
  <c r="AD11" i="21"/>
  <c r="AE11" i="21"/>
  <c r="AF11" i="21"/>
  <c r="AG11" i="21"/>
  <c r="D12" i="21"/>
  <c r="E12" i="21"/>
  <c r="F12" i="21"/>
  <c r="G12" i="21"/>
  <c r="H12" i="21"/>
  <c r="I12" i="21"/>
  <c r="J12" i="21"/>
  <c r="K12" i="21"/>
  <c r="L12" i="21"/>
  <c r="M12" i="21"/>
  <c r="N12" i="21"/>
  <c r="O12" i="21"/>
  <c r="P12" i="21"/>
  <c r="Q12" i="21"/>
  <c r="R12" i="21"/>
  <c r="S12" i="21"/>
  <c r="T12" i="21"/>
  <c r="U12" i="21"/>
  <c r="V12" i="21"/>
  <c r="W12" i="21"/>
  <c r="X12" i="21"/>
  <c r="Y12" i="21"/>
  <c r="Z12" i="21"/>
  <c r="AA12" i="21"/>
  <c r="AB12" i="21"/>
  <c r="AC12" i="21"/>
  <c r="AD12" i="21"/>
  <c r="AE12" i="21"/>
  <c r="AF12" i="21"/>
  <c r="AG12" i="21"/>
  <c r="D13" i="21"/>
  <c r="E13" i="21"/>
  <c r="F13" i="21"/>
  <c r="G13" i="21"/>
  <c r="H13" i="21"/>
  <c r="I13" i="21"/>
  <c r="J13" i="21"/>
  <c r="K13" i="21"/>
  <c r="L13" i="21"/>
  <c r="M13" i="21"/>
  <c r="N13" i="21"/>
  <c r="O13" i="21"/>
  <c r="P13" i="21"/>
  <c r="Q13" i="21"/>
  <c r="R13" i="21"/>
  <c r="S13" i="21"/>
  <c r="T13" i="21"/>
  <c r="U13" i="21"/>
  <c r="V13" i="21"/>
  <c r="W13" i="21"/>
  <c r="X13" i="21"/>
  <c r="Y13" i="21"/>
  <c r="Z13" i="21"/>
  <c r="AA13" i="21"/>
  <c r="AB13" i="21"/>
  <c r="AC13" i="21"/>
  <c r="AD13" i="21"/>
  <c r="AE13" i="21"/>
  <c r="AF13" i="21"/>
  <c r="AG13" i="21"/>
  <c r="D14" i="21"/>
  <c r="E14" i="21"/>
  <c r="F14" i="21"/>
  <c r="G14" i="21"/>
  <c r="H14" i="21"/>
  <c r="I14" i="21"/>
  <c r="J14" i="21"/>
  <c r="K14" i="21"/>
  <c r="L14" i="21"/>
  <c r="M14" i="21"/>
  <c r="N14" i="21"/>
  <c r="O14" i="21"/>
  <c r="P14" i="21"/>
  <c r="Q14" i="21"/>
  <c r="R14" i="21"/>
  <c r="S14" i="21"/>
  <c r="T14" i="21"/>
  <c r="U14" i="21"/>
  <c r="V14" i="21"/>
  <c r="W14" i="21"/>
  <c r="X14" i="21"/>
  <c r="Y14" i="21"/>
  <c r="Z14" i="21"/>
  <c r="AA14" i="21"/>
  <c r="AB14" i="21"/>
  <c r="AC14" i="21"/>
  <c r="AD14" i="21"/>
  <c r="AE14" i="21"/>
  <c r="AF14" i="21"/>
  <c r="AG14" i="21"/>
  <c r="D15" i="21"/>
  <c r="E15" i="21"/>
  <c r="F15" i="21"/>
  <c r="G15" i="21"/>
  <c r="H15" i="21"/>
  <c r="I15" i="21"/>
  <c r="J15" i="21"/>
  <c r="K15" i="21"/>
  <c r="L15" i="21"/>
  <c r="M15" i="21"/>
  <c r="N15" i="21"/>
  <c r="O15" i="21"/>
  <c r="P15" i="21"/>
  <c r="Q15" i="21"/>
  <c r="R15" i="21"/>
  <c r="S15" i="21"/>
  <c r="T15" i="21"/>
  <c r="U15" i="21"/>
  <c r="V15" i="21"/>
  <c r="W15" i="21"/>
  <c r="X15" i="21"/>
  <c r="Y15" i="21"/>
  <c r="Z15" i="21"/>
  <c r="AA15" i="21"/>
  <c r="AB15" i="21"/>
  <c r="AC15" i="21"/>
  <c r="AD15" i="21"/>
  <c r="AE15" i="21"/>
  <c r="AF15" i="21"/>
  <c r="AG15" i="21"/>
  <c r="D16" i="21"/>
  <c r="E16" i="21"/>
  <c r="F16" i="21"/>
  <c r="G16" i="21"/>
  <c r="H16" i="21"/>
  <c r="I16" i="21"/>
  <c r="J16" i="21"/>
  <c r="K16" i="21"/>
  <c r="L16" i="21"/>
  <c r="M16" i="21"/>
  <c r="N16" i="21"/>
  <c r="O16" i="21"/>
  <c r="P16" i="21"/>
  <c r="Q16" i="21"/>
  <c r="R16" i="21"/>
  <c r="S16" i="21"/>
  <c r="T16" i="21"/>
  <c r="U16" i="21"/>
  <c r="V16" i="21"/>
  <c r="W16" i="21"/>
  <c r="X16" i="21"/>
  <c r="Y16" i="21"/>
  <c r="Z16" i="21"/>
  <c r="AA16" i="21"/>
  <c r="AB16" i="21"/>
  <c r="AC16" i="21"/>
  <c r="AD16" i="21"/>
  <c r="AE16" i="21"/>
  <c r="AF16" i="21"/>
  <c r="AG16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Q17" i="21"/>
  <c r="R17" i="21"/>
  <c r="S17" i="21"/>
  <c r="T17" i="21"/>
  <c r="U17" i="21"/>
  <c r="V17" i="21"/>
  <c r="W17" i="21"/>
  <c r="X17" i="21"/>
  <c r="Y17" i="21"/>
  <c r="Z17" i="21"/>
  <c r="AA17" i="21"/>
  <c r="AB17" i="21"/>
  <c r="AC17" i="21"/>
  <c r="AD17" i="21"/>
  <c r="AE17" i="21"/>
  <c r="AF17" i="21"/>
  <c r="AG17" i="21"/>
  <c r="D18" i="21"/>
  <c r="E18" i="21"/>
  <c r="F18" i="21"/>
  <c r="G18" i="21"/>
  <c r="H18" i="21"/>
  <c r="I18" i="21"/>
  <c r="J18" i="21"/>
  <c r="K18" i="21"/>
  <c r="L18" i="21"/>
  <c r="M18" i="21"/>
  <c r="N18" i="21"/>
  <c r="O18" i="21"/>
  <c r="P18" i="21"/>
  <c r="Q18" i="21"/>
  <c r="R18" i="21"/>
  <c r="S18" i="21"/>
  <c r="T18" i="21"/>
  <c r="U18" i="21"/>
  <c r="V18" i="21"/>
  <c r="W18" i="21"/>
  <c r="X18" i="21"/>
  <c r="Y18" i="21"/>
  <c r="Z18" i="21"/>
  <c r="AA18" i="21"/>
  <c r="AB18" i="21"/>
  <c r="AC18" i="21"/>
  <c r="AD18" i="21"/>
  <c r="AE18" i="21"/>
  <c r="AF18" i="21"/>
  <c r="AG18" i="21"/>
  <c r="D19" i="21"/>
  <c r="E19" i="21"/>
  <c r="F19" i="21"/>
  <c r="G19" i="21"/>
  <c r="H19" i="21"/>
  <c r="I19" i="21"/>
  <c r="J19" i="21"/>
  <c r="K19" i="21"/>
  <c r="L19" i="21"/>
  <c r="M19" i="21"/>
  <c r="N19" i="21"/>
  <c r="O19" i="21"/>
  <c r="P19" i="21"/>
  <c r="Q19" i="21"/>
  <c r="R19" i="21"/>
  <c r="S19" i="21"/>
  <c r="T19" i="21"/>
  <c r="U19" i="21"/>
  <c r="V19" i="21"/>
  <c r="W19" i="21"/>
  <c r="X19" i="21"/>
  <c r="Y19" i="21"/>
  <c r="Z19" i="21"/>
  <c r="AA19" i="21"/>
  <c r="AB19" i="21"/>
  <c r="AC19" i="21"/>
  <c r="AD19" i="21"/>
  <c r="AE19" i="21"/>
  <c r="AF19" i="21"/>
  <c r="AG19" i="21"/>
  <c r="D20" i="21"/>
  <c r="E20" i="21"/>
  <c r="F20" i="21"/>
  <c r="G20" i="21"/>
  <c r="H20" i="21"/>
  <c r="I20" i="21"/>
  <c r="J20" i="21"/>
  <c r="K20" i="21"/>
  <c r="L20" i="21"/>
  <c r="M20" i="21"/>
  <c r="N20" i="21"/>
  <c r="O20" i="21"/>
  <c r="P20" i="21"/>
  <c r="Q20" i="21"/>
  <c r="R20" i="21"/>
  <c r="S20" i="21"/>
  <c r="T20" i="21"/>
  <c r="U20" i="21"/>
  <c r="V20" i="21"/>
  <c r="W20" i="21"/>
  <c r="X20" i="21"/>
  <c r="Y20" i="21"/>
  <c r="Z20" i="21"/>
  <c r="AA20" i="21"/>
  <c r="AB20" i="21"/>
  <c r="AC20" i="21"/>
  <c r="AD20" i="21"/>
  <c r="AE20" i="21"/>
  <c r="AF20" i="21"/>
  <c r="AG20" i="21"/>
  <c r="D21" i="21"/>
  <c r="E21" i="21"/>
  <c r="F21" i="21"/>
  <c r="G21" i="21"/>
  <c r="H21" i="21"/>
  <c r="I21" i="21"/>
  <c r="J21" i="21"/>
  <c r="K21" i="21"/>
  <c r="L21" i="21"/>
  <c r="M21" i="21"/>
  <c r="N21" i="21"/>
  <c r="O21" i="21"/>
  <c r="P21" i="21"/>
  <c r="Q21" i="21"/>
  <c r="R21" i="21"/>
  <c r="S21" i="21"/>
  <c r="T21" i="21"/>
  <c r="U21" i="21"/>
  <c r="V21" i="21"/>
  <c r="W21" i="21"/>
  <c r="X21" i="21"/>
  <c r="Y21" i="21"/>
  <c r="Z21" i="21"/>
  <c r="AA21" i="21"/>
  <c r="AB21" i="21"/>
  <c r="AC21" i="21"/>
  <c r="AD21" i="21"/>
  <c r="AE21" i="21"/>
  <c r="AF21" i="21"/>
  <c r="AG21" i="21"/>
  <c r="D22" i="21"/>
  <c r="E22" i="21"/>
  <c r="F22" i="21"/>
  <c r="G22" i="21"/>
  <c r="H22" i="21"/>
  <c r="I22" i="21"/>
  <c r="J22" i="21"/>
  <c r="K22" i="21"/>
  <c r="L22" i="21"/>
  <c r="M22" i="21"/>
  <c r="N22" i="21"/>
  <c r="O22" i="21"/>
  <c r="P22" i="21"/>
  <c r="Q22" i="21"/>
  <c r="R22" i="21"/>
  <c r="S22" i="21"/>
  <c r="T22" i="21"/>
  <c r="U22" i="21"/>
  <c r="V22" i="21"/>
  <c r="W22" i="21"/>
  <c r="X22" i="21"/>
  <c r="Y22" i="21"/>
  <c r="Z22" i="21"/>
  <c r="AA22" i="21"/>
  <c r="AB22" i="21"/>
  <c r="AC22" i="21"/>
  <c r="AD22" i="21"/>
  <c r="AE22" i="21"/>
  <c r="AF22" i="21"/>
  <c r="AG22" i="21"/>
  <c r="D23" i="21"/>
  <c r="E23" i="21"/>
  <c r="F23" i="21"/>
  <c r="G23" i="21"/>
  <c r="H23" i="21"/>
  <c r="I23" i="21"/>
  <c r="J23" i="21"/>
  <c r="K23" i="21"/>
  <c r="L23" i="21"/>
  <c r="M23" i="21"/>
  <c r="N23" i="21"/>
  <c r="O23" i="21"/>
  <c r="P23" i="21"/>
  <c r="Q23" i="21"/>
  <c r="R23" i="21"/>
  <c r="S23" i="21"/>
  <c r="T23" i="21"/>
  <c r="U23" i="21"/>
  <c r="V23" i="21"/>
  <c r="W23" i="21"/>
  <c r="X23" i="21"/>
  <c r="Y23" i="21"/>
  <c r="Z23" i="21"/>
  <c r="AA23" i="21"/>
  <c r="AB23" i="21"/>
  <c r="AC23" i="21"/>
  <c r="AD23" i="21"/>
  <c r="AE23" i="21"/>
  <c r="AF23" i="21"/>
  <c r="AG23" i="21"/>
  <c r="D24" i="21"/>
  <c r="E24" i="21"/>
  <c r="F24" i="21"/>
  <c r="G24" i="21"/>
  <c r="H24" i="21"/>
  <c r="I24" i="21"/>
  <c r="J24" i="21"/>
  <c r="K24" i="21"/>
  <c r="L24" i="21"/>
  <c r="M24" i="21"/>
  <c r="N24" i="21"/>
  <c r="O24" i="21"/>
  <c r="P24" i="21"/>
  <c r="Q24" i="21"/>
  <c r="R24" i="21"/>
  <c r="S24" i="21"/>
  <c r="T24" i="21"/>
  <c r="U24" i="21"/>
  <c r="V24" i="21"/>
  <c r="W24" i="21"/>
  <c r="X24" i="21"/>
  <c r="Y24" i="21"/>
  <c r="Z24" i="21"/>
  <c r="AA24" i="21"/>
  <c r="AB24" i="21"/>
  <c r="AC24" i="21"/>
  <c r="AD24" i="21"/>
  <c r="AE24" i="21"/>
  <c r="AF24" i="21"/>
  <c r="AG24" i="21"/>
  <c r="D25" i="21"/>
  <c r="E25" i="21"/>
  <c r="F25" i="21"/>
  <c r="G25" i="21"/>
  <c r="H25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Z25" i="21"/>
  <c r="AA25" i="21"/>
  <c r="AB25" i="21"/>
  <c r="AC25" i="21"/>
  <c r="AD25" i="21"/>
  <c r="AE25" i="21"/>
  <c r="AF25" i="21"/>
  <c r="AG25" i="21"/>
  <c r="D26" i="21"/>
  <c r="E26" i="21"/>
  <c r="F26" i="21"/>
  <c r="G26" i="21"/>
  <c r="H26" i="21"/>
  <c r="I26" i="21"/>
  <c r="J26" i="21"/>
  <c r="K26" i="21"/>
  <c r="L26" i="21"/>
  <c r="M26" i="21"/>
  <c r="N26" i="21"/>
  <c r="O26" i="21"/>
  <c r="P26" i="21"/>
  <c r="Q26" i="21"/>
  <c r="R26" i="21"/>
  <c r="S26" i="21"/>
  <c r="T26" i="21"/>
  <c r="U26" i="21"/>
  <c r="V26" i="21"/>
  <c r="W26" i="21"/>
  <c r="X26" i="21"/>
  <c r="Y26" i="21"/>
  <c r="Z26" i="21"/>
  <c r="AA26" i="21"/>
  <c r="AB26" i="21"/>
  <c r="AC26" i="21"/>
  <c r="AD26" i="21"/>
  <c r="AE26" i="21"/>
  <c r="AF26" i="21"/>
  <c r="AG26" i="21"/>
  <c r="D27" i="21"/>
  <c r="E27" i="21"/>
  <c r="F27" i="21"/>
  <c r="G27" i="21"/>
  <c r="H27" i="21"/>
  <c r="I27" i="21"/>
  <c r="J27" i="21"/>
  <c r="K27" i="21"/>
  <c r="L27" i="21"/>
  <c r="M27" i="21"/>
  <c r="N27" i="21"/>
  <c r="O27" i="21"/>
  <c r="P27" i="21"/>
  <c r="Q27" i="21"/>
  <c r="R27" i="21"/>
  <c r="S27" i="21"/>
  <c r="T27" i="21"/>
  <c r="U27" i="21"/>
  <c r="V27" i="21"/>
  <c r="W27" i="21"/>
  <c r="X27" i="21"/>
  <c r="Y27" i="21"/>
  <c r="Z27" i="21"/>
  <c r="AA27" i="21"/>
  <c r="AB27" i="21"/>
  <c r="AC27" i="21"/>
  <c r="AD27" i="21"/>
  <c r="AE27" i="21"/>
  <c r="AF27" i="21"/>
  <c r="AG27" i="21"/>
  <c r="D28" i="21"/>
  <c r="E28" i="21"/>
  <c r="F28" i="21"/>
  <c r="G28" i="21"/>
  <c r="H28" i="21"/>
  <c r="I28" i="21"/>
  <c r="J28" i="21"/>
  <c r="K28" i="21"/>
  <c r="L28" i="21"/>
  <c r="M28" i="21"/>
  <c r="N28" i="21"/>
  <c r="O28" i="21"/>
  <c r="P28" i="21"/>
  <c r="Q28" i="21"/>
  <c r="R28" i="21"/>
  <c r="S28" i="21"/>
  <c r="T28" i="21"/>
  <c r="U28" i="21"/>
  <c r="V28" i="21"/>
  <c r="W28" i="21"/>
  <c r="X28" i="21"/>
  <c r="Y28" i="21"/>
  <c r="Z28" i="21"/>
  <c r="AA28" i="21"/>
  <c r="AB28" i="21"/>
  <c r="AC28" i="21"/>
  <c r="AD28" i="21"/>
  <c r="AE28" i="21"/>
  <c r="AF28" i="21"/>
  <c r="AG28" i="21"/>
  <c r="D29" i="21"/>
  <c r="E29" i="21"/>
  <c r="F29" i="21"/>
  <c r="G29" i="21"/>
  <c r="H29" i="21"/>
  <c r="I29" i="21"/>
  <c r="J29" i="21"/>
  <c r="K29" i="21"/>
  <c r="L29" i="21"/>
  <c r="M29" i="21"/>
  <c r="N29" i="21"/>
  <c r="O29" i="21"/>
  <c r="P29" i="21"/>
  <c r="Q29" i="21"/>
  <c r="R29" i="21"/>
  <c r="S29" i="21"/>
  <c r="T29" i="21"/>
  <c r="U29" i="21"/>
  <c r="V29" i="21"/>
  <c r="W29" i="21"/>
  <c r="X29" i="21"/>
  <c r="Y29" i="21"/>
  <c r="Z29" i="21"/>
  <c r="AA29" i="21"/>
  <c r="AB29" i="21"/>
  <c r="AC29" i="21"/>
  <c r="AD29" i="21"/>
  <c r="AE29" i="21"/>
  <c r="AF29" i="21"/>
  <c r="AG29" i="21"/>
  <c r="D30" i="21"/>
  <c r="E30" i="21"/>
  <c r="F30" i="21"/>
  <c r="G30" i="21"/>
  <c r="H30" i="21"/>
  <c r="I30" i="21"/>
  <c r="J30" i="21"/>
  <c r="K30" i="21"/>
  <c r="L30" i="21"/>
  <c r="M30" i="21"/>
  <c r="N30" i="21"/>
  <c r="O30" i="21"/>
  <c r="P30" i="21"/>
  <c r="Q30" i="21"/>
  <c r="R30" i="21"/>
  <c r="S30" i="21"/>
  <c r="T30" i="21"/>
  <c r="U30" i="21"/>
  <c r="V30" i="21"/>
  <c r="W30" i="21"/>
  <c r="X30" i="21"/>
  <c r="Y30" i="21"/>
  <c r="Z30" i="21"/>
  <c r="AA30" i="21"/>
  <c r="AB30" i="21"/>
  <c r="AC30" i="21"/>
  <c r="AD30" i="21"/>
  <c r="AE30" i="21"/>
  <c r="AF30" i="21"/>
  <c r="AG30" i="21"/>
  <c r="D31" i="21"/>
  <c r="E31" i="21"/>
  <c r="F31" i="21"/>
  <c r="G31" i="21"/>
  <c r="H31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D32" i="21"/>
  <c r="E32" i="21"/>
  <c r="F32" i="21"/>
  <c r="G32" i="21"/>
  <c r="H32" i="21"/>
  <c r="I32" i="21"/>
  <c r="J32" i="21"/>
  <c r="K32" i="21"/>
  <c r="L32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D32" i="21"/>
  <c r="AE32" i="21"/>
  <c r="AF32" i="21"/>
  <c r="AG32" i="21"/>
  <c r="D33" i="21"/>
  <c r="E33" i="21"/>
  <c r="F33" i="21"/>
  <c r="G33" i="21"/>
  <c r="H33" i="21"/>
  <c r="I33" i="21"/>
  <c r="J33" i="21"/>
  <c r="K33" i="21"/>
  <c r="L33" i="21"/>
  <c r="M33" i="21"/>
  <c r="N33" i="21"/>
  <c r="O33" i="21"/>
  <c r="P33" i="21"/>
  <c r="Q33" i="21"/>
  <c r="R33" i="21"/>
  <c r="S33" i="21"/>
  <c r="T33" i="21"/>
  <c r="U33" i="21"/>
  <c r="V33" i="21"/>
  <c r="W33" i="21"/>
  <c r="X33" i="21"/>
  <c r="Y33" i="21"/>
  <c r="Z33" i="21"/>
  <c r="AA33" i="21"/>
  <c r="AB33" i="21"/>
  <c r="AC33" i="21"/>
  <c r="AD33" i="21"/>
  <c r="AE33" i="21"/>
  <c r="AF33" i="21"/>
  <c r="AG33" i="21"/>
  <c r="D34" i="21"/>
  <c r="E34" i="21"/>
  <c r="F34" i="21"/>
  <c r="G34" i="21"/>
  <c r="H34" i="21"/>
  <c r="I34" i="21"/>
  <c r="J34" i="21"/>
  <c r="K34" i="21"/>
  <c r="L34" i="21"/>
  <c r="M34" i="21"/>
  <c r="N34" i="21"/>
  <c r="O34" i="21"/>
  <c r="P34" i="21"/>
  <c r="Q34" i="21"/>
  <c r="R34" i="21"/>
  <c r="S34" i="21"/>
  <c r="T34" i="21"/>
  <c r="U34" i="21"/>
  <c r="V34" i="21"/>
  <c r="W34" i="21"/>
  <c r="X34" i="21"/>
  <c r="Y34" i="21"/>
  <c r="Z34" i="21"/>
  <c r="AA34" i="21"/>
  <c r="AB34" i="21"/>
  <c r="AC34" i="21"/>
  <c r="AD34" i="21"/>
  <c r="AE34" i="21"/>
  <c r="AF34" i="21"/>
  <c r="AG34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AH10" i="21" l="1"/>
  <c r="AH16" i="21"/>
  <c r="AH12" i="21"/>
  <c r="AH8" i="21"/>
  <c r="AH15" i="21"/>
  <c r="AH11" i="21"/>
  <c r="AH7" i="21"/>
  <c r="AH17" i="21"/>
  <c r="AH24" i="21"/>
  <c r="AH20" i="21"/>
  <c r="AH28" i="21"/>
  <c r="AK5" i="21"/>
  <c r="AI41" i="21" s="1"/>
  <c r="AH5" i="21"/>
  <c r="AH32" i="21"/>
  <c r="AK6" i="21"/>
  <c r="AH6" i="21"/>
  <c r="AJ8" i="21"/>
  <c r="AI8" i="21"/>
  <c r="AJ7" i="21"/>
  <c r="AI7" i="21"/>
  <c r="AJ6" i="21"/>
  <c r="AI6" i="21"/>
  <c r="AJ5" i="21"/>
  <c r="AI5" i="21"/>
  <c r="AH31" i="21"/>
  <c r="AH23" i="21"/>
  <c r="AI34" i="21"/>
  <c r="AJ32" i="21"/>
  <c r="AJ30" i="21"/>
  <c r="AI30" i="21"/>
  <c r="AJ28" i="21"/>
  <c r="AI28" i="21"/>
  <c r="AJ26" i="21"/>
  <c r="AI26" i="21"/>
  <c r="AJ24" i="21"/>
  <c r="AI24" i="21"/>
  <c r="AJ22" i="21"/>
  <c r="AI22" i="21"/>
  <c r="AJ20" i="21"/>
  <c r="AI20" i="21"/>
  <c r="AJ18" i="21"/>
  <c r="AI18" i="21"/>
  <c r="AJ16" i="21"/>
  <c r="AI16" i="21"/>
  <c r="AJ14" i="21"/>
  <c r="AI14" i="21"/>
  <c r="AJ12" i="21"/>
  <c r="AI12" i="21"/>
  <c r="AJ10" i="21"/>
  <c r="AI10" i="21"/>
  <c r="AH27" i="21"/>
  <c r="AH19" i="21"/>
  <c r="AJ34" i="21"/>
  <c r="AI32" i="21"/>
  <c r="AH34" i="21"/>
  <c r="AH30" i="21"/>
  <c r="AH26" i="21"/>
  <c r="AH22" i="21"/>
  <c r="AH18" i="21"/>
  <c r="AH14" i="21"/>
  <c r="AH33" i="21"/>
  <c r="AH29" i="21"/>
  <c r="AH25" i="21"/>
  <c r="AH21" i="21"/>
  <c r="AK13" i="21"/>
  <c r="AH13" i="21"/>
  <c r="AK9" i="21"/>
  <c r="AH9" i="21"/>
  <c r="AJ33" i="21"/>
  <c r="AI33" i="21"/>
  <c r="AJ31" i="21"/>
  <c r="AI31" i="21"/>
  <c r="AJ29" i="21"/>
  <c r="AI29" i="21"/>
  <c r="AJ27" i="21"/>
  <c r="AI27" i="21"/>
  <c r="AJ25" i="21"/>
  <c r="AI25" i="21"/>
  <c r="AJ23" i="21"/>
  <c r="AI23" i="21"/>
  <c r="AJ21" i="21"/>
  <c r="AI21" i="21"/>
  <c r="AJ19" i="21"/>
  <c r="AI19" i="21"/>
  <c r="AJ17" i="21"/>
  <c r="AI17" i="21"/>
  <c r="AJ15" i="21"/>
  <c r="AI15" i="21"/>
  <c r="AJ13" i="21"/>
  <c r="AI13" i="21"/>
  <c r="AJ11" i="21"/>
  <c r="AI11" i="21"/>
  <c r="AJ9" i="21"/>
  <c r="AI9" i="21"/>
  <c r="AK21" i="21"/>
  <c r="AK17" i="21"/>
  <c r="AK8" i="21"/>
  <c r="AK25" i="21"/>
  <c r="AK29" i="21"/>
  <c r="AK33" i="21"/>
  <c r="AK14" i="21"/>
  <c r="AE35" i="21"/>
  <c r="AA35" i="21"/>
  <c r="S35" i="21"/>
  <c r="O35" i="21"/>
  <c r="G35" i="21"/>
  <c r="AK28" i="21"/>
  <c r="AK20" i="21"/>
  <c r="AK12" i="21"/>
  <c r="AK32" i="21"/>
  <c r="AK24" i="21"/>
  <c r="AK16" i="21"/>
  <c r="AG35" i="21"/>
  <c r="AC35" i="21"/>
  <c r="Y35" i="21"/>
  <c r="U35" i="21"/>
  <c r="Q35" i="21"/>
  <c r="M35" i="21"/>
  <c r="I35" i="21"/>
  <c r="E35" i="21"/>
  <c r="AK34" i="21"/>
  <c r="AK30" i="21"/>
  <c r="AK26" i="21"/>
  <c r="AK22" i="21"/>
  <c r="AK18" i="21"/>
  <c r="AK10" i="21"/>
  <c r="AD35" i="21"/>
  <c r="Z35" i="21"/>
  <c r="V35" i="21"/>
  <c r="R35" i="21"/>
  <c r="N35" i="21"/>
  <c r="J35" i="21"/>
  <c r="F35" i="21"/>
  <c r="AF35" i="21"/>
  <c r="AB35" i="21"/>
  <c r="X35" i="21"/>
  <c r="T35" i="21"/>
  <c r="P35" i="21"/>
  <c r="L35" i="21"/>
  <c r="H35" i="21"/>
  <c r="D35" i="21"/>
  <c r="AK7" i="21"/>
  <c r="AK11" i="21"/>
  <c r="AK15" i="21"/>
  <c r="AK19" i="21"/>
  <c r="AK23" i="21"/>
  <c r="AK27" i="21"/>
  <c r="AK31" i="21"/>
  <c r="C35" i="21"/>
  <c r="K35" i="21"/>
  <c r="W35" i="21"/>
  <c r="AJ35" i="21" l="1"/>
  <c r="AI35" i="21"/>
  <c r="AK35" i="21"/>
  <c r="AL19" i="21" s="1"/>
  <c r="AH35" i="21"/>
  <c r="AN7" i="21" l="1"/>
  <c r="AN19" i="21"/>
  <c r="AM21" i="21"/>
  <c r="AL7" i="21"/>
  <c r="AM5" i="21"/>
  <c r="AN11" i="21"/>
  <c r="AN27" i="21"/>
  <c r="AM13" i="21"/>
  <c r="AM29" i="21"/>
  <c r="AL15" i="21"/>
  <c r="AN15" i="21"/>
  <c r="AN31" i="21"/>
  <c r="AM17" i="21"/>
  <c r="AM33" i="21"/>
  <c r="AO35" i="21"/>
  <c r="AI44" i="21"/>
  <c r="AN23" i="21"/>
  <c r="AM9" i="21"/>
  <c r="AM25" i="21"/>
  <c r="AL11" i="21"/>
  <c r="AL27" i="21"/>
  <c r="AL31" i="21"/>
  <c r="AL23" i="21"/>
  <c r="AO9" i="21"/>
  <c r="AO13" i="21"/>
  <c r="AO5" i="21"/>
  <c r="AM8" i="21"/>
  <c r="AM16" i="21"/>
  <c r="AM24" i="21"/>
  <c r="AM32" i="21"/>
  <c r="AL10" i="21"/>
  <c r="AL18" i="21"/>
  <c r="AL26" i="21"/>
  <c r="AO8" i="21"/>
  <c r="AO16" i="21"/>
  <c r="AO24" i="21"/>
  <c r="AO32" i="21"/>
  <c r="AN10" i="21"/>
  <c r="AN18" i="21"/>
  <c r="AN30" i="21"/>
  <c r="AL5" i="21"/>
  <c r="AL9" i="21"/>
  <c r="AL13" i="21"/>
  <c r="AL17" i="21"/>
  <c r="AL21" i="21"/>
  <c r="AL25" i="21"/>
  <c r="AL29" i="21"/>
  <c r="AL33" i="21"/>
  <c r="AO7" i="21"/>
  <c r="AO11" i="21"/>
  <c r="AO15" i="21"/>
  <c r="AO19" i="21"/>
  <c r="AO23" i="21"/>
  <c r="AO27" i="21"/>
  <c r="AO31" i="21"/>
  <c r="AN5" i="21"/>
  <c r="AN9" i="21"/>
  <c r="AN13" i="21"/>
  <c r="AN17" i="21"/>
  <c r="AN21" i="21"/>
  <c r="AN25" i="21"/>
  <c r="AN29" i="21"/>
  <c r="AN33" i="21"/>
  <c r="AM7" i="21"/>
  <c r="AM11" i="21"/>
  <c r="AM15" i="21"/>
  <c r="AM19" i="21"/>
  <c r="AL24" i="21"/>
  <c r="AL32" i="21"/>
  <c r="AO17" i="21"/>
  <c r="AO21" i="21"/>
  <c r="AL28" i="21"/>
  <c r="AM12" i="21"/>
  <c r="AM20" i="21"/>
  <c r="AM28" i="21"/>
  <c r="AL6" i="21"/>
  <c r="AL14" i="21"/>
  <c r="AL22" i="21"/>
  <c r="AL30" i="21"/>
  <c r="AL34" i="21"/>
  <c r="AO12" i="21"/>
  <c r="AO20" i="21"/>
  <c r="AO28" i="21"/>
  <c r="AN6" i="21"/>
  <c r="AN14" i="21"/>
  <c r="AN22" i="21"/>
  <c r="AO6" i="21"/>
  <c r="AO10" i="21"/>
  <c r="AO14" i="21"/>
  <c r="AO18" i="21"/>
  <c r="AO22" i="21"/>
  <c r="AO26" i="21"/>
  <c r="AO30" i="21"/>
  <c r="AO34" i="21"/>
  <c r="AN8" i="21"/>
  <c r="AN12" i="21"/>
  <c r="AN16" i="21"/>
  <c r="AN20" i="21"/>
  <c r="AN24" i="21"/>
  <c r="AN28" i="21"/>
  <c r="AN32" i="21"/>
  <c r="AM6" i="21"/>
  <c r="AM10" i="21"/>
  <c r="AM14" i="21"/>
  <c r="AM18" i="21"/>
  <c r="AM22" i="21"/>
  <c r="AM26" i="21"/>
  <c r="AM30" i="21"/>
  <c r="AM34" i="21"/>
  <c r="AL8" i="21"/>
  <c r="AL12" i="21"/>
  <c r="AL16" i="21"/>
  <c r="AL20" i="21"/>
  <c r="AN26" i="21"/>
  <c r="AN34" i="21"/>
  <c r="AO25" i="21"/>
  <c r="AO29" i="21"/>
  <c r="AO33" i="21"/>
  <c r="AM23" i="21"/>
  <c r="AM27" i="21"/>
  <c r="AM31" i="21"/>
  <c r="AN35" i="21" l="1"/>
  <c r="AM35" i="21"/>
  <c r="AL35" i="21"/>
  <c r="C115" i="17" l="1"/>
  <c r="D115" i="17"/>
  <c r="E115" i="17"/>
  <c r="F115" i="17"/>
  <c r="G115" i="17"/>
  <c r="H115" i="17"/>
  <c r="I115" i="17"/>
  <c r="J115" i="17"/>
  <c r="K115" i="17"/>
  <c r="L115" i="17"/>
  <c r="M115" i="17"/>
  <c r="N115" i="17"/>
  <c r="O115" i="17"/>
  <c r="P115" i="17"/>
  <c r="Q115" i="17"/>
  <c r="R115" i="17"/>
  <c r="S115" i="17"/>
  <c r="T115" i="17"/>
  <c r="U115" i="17"/>
  <c r="V115" i="17"/>
  <c r="W115" i="17"/>
  <c r="X115" i="17"/>
  <c r="Y115" i="17"/>
  <c r="Z115" i="17"/>
  <c r="AA115" i="17"/>
  <c r="AB115" i="17"/>
  <c r="AC115" i="17"/>
  <c r="AD115" i="17"/>
  <c r="AE115" i="17"/>
  <c r="AF115" i="17"/>
  <c r="AG115" i="17"/>
  <c r="AH115" i="17"/>
  <c r="AI115" i="17"/>
  <c r="AJ115" i="17"/>
  <c r="AK115" i="17"/>
  <c r="AL115" i="17"/>
  <c r="AM115" i="17" l="1"/>
  <c r="AP122" i="14" l="1"/>
  <c r="AO122" i="14"/>
  <c r="AL122" i="14"/>
  <c r="AK122" i="14"/>
  <c r="AH122" i="14"/>
  <c r="AG122" i="14"/>
  <c r="AP121" i="14"/>
  <c r="AO121" i="14"/>
  <c r="AL121" i="14"/>
  <c r="AK121" i="14"/>
  <c r="AH121" i="14"/>
  <c r="AG121" i="14"/>
  <c r="AP120" i="14"/>
  <c r="AO120" i="14"/>
  <c r="AL120" i="14"/>
  <c r="AK120" i="14"/>
  <c r="AH120" i="14"/>
  <c r="AG120" i="14"/>
  <c r="AP119" i="14"/>
  <c r="AO119" i="14"/>
  <c r="AL119" i="14"/>
  <c r="AK119" i="14"/>
  <c r="AH119" i="14"/>
  <c r="AG119" i="14"/>
  <c r="AP118" i="14"/>
  <c r="AO118" i="14"/>
  <c r="AL118" i="14"/>
  <c r="AK118" i="14"/>
  <c r="AH118" i="14"/>
  <c r="AG118" i="14"/>
  <c r="AP117" i="14"/>
  <c r="AO117" i="14"/>
  <c r="AL117" i="14"/>
  <c r="AK117" i="14"/>
  <c r="AH117" i="14"/>
  <c r="AG117" i="14"/>
  <c r="AP116" i="14"/>
  <c r="AO116" i="14"/>
  <c r="AL116" i="14"/>
  <c r="AK116" i="14"/>
  <c r="AH116" i="14"/>
  <c r="AG116" i="14"/>
  <c r="AP115" i="14"/>
  <c r="AO115" i="14"/>
  <c r="AL115" i="14"/>
  <c r="AK115" i="14"/>
  <c r="AH115" i="14"/>
  <c r="AG115" i="14"/>
  <c r="AP106" i="14"/>
  <c r="AO106" i="14"/>
  <c r="AL106" i="14"/>
  <c r="AK106" i="14"/>
  <c r="AH106" i="14"/>
  <c r="AG106" i="14"/>
  <c r="AP105" i="14"/>
  <c r="AO105" i="14"/>
  <c r="AL105" i="14"/>
  <c r="AK105" i="14"/>
  <c r="AH105" i="14"/>
  <c r="AG105" i="14"/>
  <c r="AP104" i="14"/>
  <c r="AO104" i="14"/>
  <c r="AL104" i="14"/>
  <c r="AK104" i="14"/>
  <c r="AH104" i="14"/>
  <c r="AG104" i="14"/>
  <c r="AP103" i="14"/>
  <c r="AO103" i="14"/>
  <c r="AL103" i="14"/>
  <c r="AK103" i="14"/>
  <c r="AH103" i="14"/>
  <c r="AG103" i="14"/>
  <c r="AP102" i="14"/>
  <c r="AO102" i="14"/>
  <c r="AL102" i="14"/>
  <c r="AK102" i="14"/>
  <c r="AH102" i="14"/>
  <c r="AG102" i="14"/>
  <c r="AP101" i="14"/>
  <c r="AO101" i="14"/>
  <c r="AL101" i="14"/>
  <c r="AK101" i="14"/>
  <c r="AH101" i="14"/>
  <c r="AG101" i="14"/>
  <c r="AP100" i="14"/>
  <c r="AO100" i="14"/>
  <c r="AL100" i="14"/>
  <c r="AK100" i="14"/>
  <c r="AH100" i="14"/>
  <c r="AG100" i="14"/>
  <c r="AP99" i="14"/>
  <c r="AO99" i="14"/>
  <c r="AL99" i="14"/>
  <c r="AK99" i="14"/>
  <c r="AH99" i="14"/>
  <c r="AG99" i="14"/>
  <c r="AP98" i="14"/>
  <c r="AO98" i="14"/>
  <c r="AL98" i="14"/>
  <c r="AK98" i="14"/>
  <c r="AH98" i="14"/>
  <c r="AG98" i="14"/>
  <c r="AP97" i="14"/>
  <c r="AO97" i="14"/>
  <c r="AL97" i="14"/>
  <c r="AK97" i="14"/>
  <c r="AH97" i="14"/>
  <c r="AG97" i="14"/>
  <c r="AP96" i="14"/>
  <c r="AO96" i="14"/>
  <c r="AL96" i="14"/>
  <c r="AK96" i="14"/>
  <c r="AH96" i="14"/>
  <c r="AG96" i="14"/>
  <c r="AP95" i="14"/>
  <c r="AO95" i="14"/>
  <c r="AL95" i="14"/>
  <c r="AK95" i="14"/>
  <c r="AH95" i="14"/>
  <c r="AG95" i="14"/>
  <c r="AP94" i="14"/>
  <c r="AO94" i="14"/>
  <c r="AL94" i="14"/>
  <c r="AK94" i="14"/>
  <c r="AH94" i="14"/>
  <c r="AG94" i="14"/>
  <c r="AP93" i="14"/>
  <c r="AO93" i="14"/>
  <c r="AL93" i="14"/>
  <c r="AK93" i="14"/>
  <c r="AH93" i="14"/>
  <c r="AG93" i="14"/>
  <c r="AP92" i="14"/>
  <c r="AO92" i="14"/>
  <c r="AL92" i="14"/>
  <c r="AK92" i="14"/>
  <c r="AH92" i="14"/>
  <c r="AG92" i="14"/>
  <c r="AP91" i="14"/>
  <c r="AO91" i="14"/>
  <c r="AL91" i="14"/>
  <c r="AK91" i="14"/>
  <c r="AH91" i="14"/>
  <c r="AG91" i="14"/>
  <c r="AP90" i="14"/>
  <c r="AO90" i="14"/>
  <c r="AL90" i="14"/>
  <c r="AK90" i="14"/>
  <c r="AH90" i="14"/>
  <c r="AG90" i="14"/>
  <c r="AP89" i="14"/>
  <c r="AO89" i="14"/>
  <c r="AL89" i="14"/>
  <c r="AK89" i="14"/>
  <c r="AH89" i="14"/>
  <c r="AG89" i="14"/>
  <c r="AP88" i="14"/>
  <c r="AO88" i="14"/>
  <c r="AL88" i="14"/>
  <c r="AK88" i="14"/>
  <c r="AH88" i="14"/>
  <c r="AG88" i="14"/>
  <c r="AP87" i="14"/>
  <c r="AO87" i="14"/>
  <c r="AL87" i="14"/>
  <c r="AK87" i="14"/>
  <c r="AH87" i="14"/>
  <c r="AG87" i="14"/>
  <c r="AP86" i="14"/>
  <c r="AO86" i="14"/>
  <c r="AL86" i="14"/>
  <c r="AK86" i="14"/>
  <c r="AH86" i="14"/>
  <c r="AG86" i="14"/>
  <c r="AP85" i="14"/>
  <c r="AO85" i="14"/>
  <c r="AL85" i="14"/>
  <c r="AK85" i="14"/>
  <c r="AH85" i="14"/>
  <c r="AG85" i="14"/>
  <c r="AP84" i="14"/>
  <c r="AO84" i="14"/>
  <c r="AL84" i="14"/>
  <c r="AK84" i="14"/>
  <c r="AH84" i="14"/>
  <c r="AG84" i="14"/>
  <c r="AP83" i="14"/>
  <c r="AO83" i="14"/>
  <c r="AL83" i="14"/>
  <c r="AK83" i="14"/>
  <c r="AH83" i="14"/>
  <c r="AG83" i="14"/>
  <c r="AP82" i="14"/>
  <c r="AO82" i="14"/>
  <c r="AL82" i="14"/>
  <c r="AK82" i="14"/>
  <c r="AH82" i="14"/>
  <c r="AG82" i="14"/>
  <c r="AP81" i="14"/>
  <c r="AO81" i="14"/>
  <c r="AL81" i="14"/>
  <c r="AK81" i="14"/>
  <c r="AH81" i="14"/>
  <c r="AG81" i="14"/>
  <c r="AP80" i="14"/>
  <c r="AO80" i="14"/>
  <c r="AL80" i="14"/>
  <c r="AK80" i="14"/>
  <c r="AH80" i="14"/>
  <c r="AG80" i="14"/>
  <c r="AP79" i="14"/>
  <c r="AO79" i="14"/>
  <c r="AL79" i="14"/>
  <c r="AK79" i="14"/>
  <c r="AH79" i="14"/>
  <c r="AG79" i="14"/>
  <c r="AP78" i="14"/>
  <c r="AO78" i="14"/>
  <c r="AL78" i="14"/>
  <c r="AK78" i="14"/>
  <c r="AH78" i="14"/>
  <c r="AG78" i="14"/>
  <c r="AP77" i="14"/>
  <c r="AO77" i="14"/>
  <c r="AL77" i="14"/>
  <c r="AK77" i="14"/>
  <c r="AH77" i="14"/>
  <c r="AG77" i="14"/>
  <c r="AP76" i="14"/>
  <c r="AO76" i="14"/>
  <c r="AL76" i="14"/>
  <c r="AK76" i="14"/>
  <c r="AH76" i="14"/>
  <c r="AG76" i="14"/>
  <c r="AP75" i="14"/>
  <c r="AO75" i="14"/>
  <c r="AL75" i="14"/>
  <c r="AK75" i="14"/>
  <c r="AH75" i="14"/>
  <c r="AG75" i="14"/>
  <c r="AP74" i="14"/>
  <c r="AO74" i="14"/>
  <c r="AL74" i="14"/>
  <c r="AK74" i="14"/>
  <c r="AH74" i="14"/>
  <c r="AG74" i="14"/>
  <c r="AP73" i="14"/>
  <c r="AO73" i="14"/>
  <c r="AL73" i="14"/>
  <c r="AK73" i="14"/>
  <c r="AH73" i="14"/>
  <c r="AG73" i="14"/>
  <c r="AP72" i="14"/>
  <c r="AO72" i="14"/>
  <c r="AL72" i="14"/>
  <c r="AK72" i="14"/>
  <c r="AH72" i="14"/>
  <c r="AG72" i="14"/>
  <c r="AP71" i="14"/>
  <c r="AO71" i="14"/>
  <c r="AL71" i="14"/>
  <c r="AK71" i="14"/>
  <c r="AH71" i="14"/>
  <c r="AG71" i="14"/>
  <c r="AP70" i="14"/>
  <c r="AO70" i="14"/>
  <c r="AL70" i="14"/>
  <c r="AK70" i="14"/>
  <c r="AH70" i="14"/>
  <c r="AG70" i="14"/>
  <c r="AP69" i="14"/>
  <c r="AO69" i="14"/>
  <c r="AL69" i="14"/>
  <c r="AK69" i="14"/>
  <c r="AH69" i="14"/>
  <c r="AG69" i="14"/>
  <c r="AP68" i="14"/>
  <c r="AO68" i="14"/>
  <c r="AL68" i="14"/>
  <c r="AK68" i="14"/>
  <c r="AH68" i="14"/>
  <c r="AG68" i="14"/>
  <c r="AP67" i="14"/>
  <c r="AO67" i="14"/>
  <c r="AL67" i="14"/>
  <c r="AK67" i="14"/>
  <c r="AH67" i="14"/>
  <c r="AG67" i="14"/>
  <c r="AP66" i="14"/>
  <c r="AO66" i="14"/>
  <c r="AL66" i="14"/>
  <c r="AK66" i="14"/>
  <c r="AH66" i="14"/>
  <c r="AG66" i="14"/>
  <c r="AP65" i="14"/>
  <c r="AO65" i="14"/>
  <c r="AL65" i="14"/>
  <c r="AK65" i="14"/>
  <c r="AH65" i="14"/>
  <c r="AG65" i="14"/>
  <c r="AP64" i="14"/>
  <c r="AO64" i="14"/>
  <c r="AL64" i="14"/>
  <c r="AK64" i="14"/>
  <c r="AH64" i="14"/>
  <c r="AG64" i="14"/>
  <c r="AP63" i="14"/>
  <c r="AO63" i="14"/>
  <c r="AL63" i="14"/>
  <c r="AK63" i="14"/>
  <c r="AH63" i="14"/>
  <c r="AG63" i="14"/>
  <c r="AP62" i="14"/>
  <c r="AO62" i="14"/>
  <c r="AL62" i="14"/>
  <c r="AK62" i="14"/>
  <c r="AH62" i="14"/>
  <c r="AG62" i="14"/>
  <c r="AP61" i="14"/>
  <c r="AO61" i="14"/>
  <c r="AL61" i="14"/>
  <c r="AK61" i="14"/>
  <c r="AH61" i="14"/>
  <c r="AG61" i="14"/>
  <c r="AP60" i="14"/>
  <c r="AO60" i="14"/>
  <c r="AL60" i="14"/>
  <c r="AK60" i="14"/>
  <c r="AH60" i="14"/>
  <c r="AG60" i="14"/>
  <c r="AP59" i="14"/>
  <c r="AO59" i="14"/>
  <c r="AL59" i="14"/>
  <c r="AK59" i="14"/>
  <c r="AH59" i="14"/>
  <c r="AG59" i="14"/>
  <c r="AP58" i="14"/>
  <c r="AO58" i="14"/>
  <c r="AL58" i="14"/>
  <c r="AK58" i="14"/>
  <c r="AH58" i="14"/>
  <c r="AG58" i="14"/>
  <c r="AP57" i="14"/>
  <c r="AO57" i="14"/>
  <c r="AL57" i="14"/>
  <c r="AK57" i="14"/>
  <c r="AH57" i="14"/>
  <c r="AG57" i="14"/>
  <c r="AP56" i="14"/>
  <c r="AO56" i="14"/>
  <c r="AL56" i="14"/>
  <c r="AK56" i="14"/>
  <c r="AH56" i="14"/>
  <c r="AG56" i="14"/>
  <c r="AP55" i="14"/>
  <c r="AO55" i="14"/>
  <c r="AL55" i="14"/>
  <c r="AK55" i="14"/>
  <c r="AH55" i="14"/>
  <c r="AG55" i="14"/>
  <c r="AP54" i="14"/>
  <c r="AO54" i="14"/>
  <c r="AL54" i="14"/>
  <c r="AK54" i="14"/>
  <c r="AH54" i="14"/>
  <c r="AG54" i="14"/>
  <c r="AP53" i="14"/>
  <c r="AO53" i="14"/>
  <c r="AL53" i="14"/>
  <c r="AK53" i="14"/>
  <c r="AH53" i="14"/>
  <c r="AG53" i="14"/>
  <c r="AP52" i="14"/>
  <c r="AO52" i="14"/>
  <c r="AL52" i="14"/>
  <c r="AK52" i="14"/>
  <c r="AH52" i="14"/>
  <c r="AG52" i="14"/>
  <c r="AP51" i="14"/>
  <c r="AO51" i="14"/>
  <c r="AL51" i="14"/>
  <c r="AK51" i="14"/>
  <c r="AH51" i="14"/>
  <c r="AG51" i="14"/>
  <c r="AP50" i="14"/>
  <c r="AO50" i="14"/>
  <c r="AL50" i="14"/>
  <c r="AK50" i="14"/>
  <c r="AH50" i="14"/>
  <c r="AG50" i="14"/>
  <c r="AP49" i="14"/>
  <c r="AO49" i="14"/>
  <c r="AL49" i="14"/>
  <c r="AK49" i="14"/>
  <c r="AH49" i="14"/>
  <c r="AG49" i="14"/>
  <c r="AP48" i="14"/>
  <c r="AO48" i="14"/>
  <c r="AL48" i="14"/>
  <c r="AK48" i="14"/>
  <c r="AH48" i="14"/>
  <c r="AG48" i="14"/>
  <c r="AP47" i="14"/>
  <c r="AO47" i="14"/>
  <c r="AL47" i="14"/>
  <c r="AK47" i="14"/>
  <c r="AH47" i="14"/>
  <c r="AG47" i="14"/>
  <c r="AP46" i="14"/>
  <c r="AO46" i="14"/>
  <c r="AL46" i="14"/>
  <c r="AK46" i="14"/>
  <c r="AH46" i="14"/>
  <c r="AG46" i="14"/>
  <c r="AP45" i="14"/>
  <c r="AO45" i="14"/>
  <c r="AL45" i="14"/>
  <c r="AK45" i="14"/>
  <c r="AH45" i="14"/>
  <c r="AG45" i="14"/>
  <c r="AP44" i="14"/>
  <c r="AO44" i="14"/>
  <c r="AL44" i="14"/>
  <c r="AK44" i="14"/>
  <c r="AH44" i="14"/>
  <c r="AG44" i="14"/>
  <c r="AP43" i="14"/>
  <c r="AO43" i="14"/>
  <c r="AL43" i="14"/>
  <c r="AK43" i="14"/>
  <c r="AH43" i="14"/>
  <c r="AG43" i="14"/>
  <c r="AP42" i="14"/>
  <c r="AO42" i="14"/>
  <c r="AL42" i="14"/>
  <c r="AK42" i="14"/>
  <c r="AH42" i="14"/>
  <c r="AG42" i="14"/>
  <c r="AP41" i="14"/>
  <c r="AO41" i="14"/>
  <c r="AL41" i="14"/>
  <c r="AK41" i="14"/>
  <c r="AH41" i="14"/>
  <c r="AG41" i="14"/>
  <c r="AP40" i="14"/>
  <c r="AO40" i="14"/>
  <c r="AL40" i="14"/>
  <c r="AK40" i="14"/>
  <c r="AH40" i="14"/>
  <c r="AG40" i="14"/>
  <c r="AP39" i="14"/>
  <c r="AO39" i="14"/>
  <c r="AL39" i="14"/>
  <c r="AK39" i="14"/>
  <c r="AH39" i="14"/>
  <c r="AG39" i="14"/>
  <c r="AP38" i="14"/>
  <c r="AO38" i="14"/>
  <c r="AL38" i="14"/>
  <c r="AK38" i="14"/>
  <c r="AH38" i="14"/>
  <c r="AG38" i="14"/>
  <c r="AP37" i="14"/>
  <c r="AO37" i="14"/>
  <c r="AL37" i="14"/>
  <c r="AK37" i="14"/>
  <c r="AH37" i="14"/>
  <c r="AG37" i="14"/>
  <c r="AP36" i="14"/>
  <c r="AO36" i="14"/>
  <c r="AL36" i="14"/>
  <c r="AK36" i="14"/>
  <c r="AH36" i="14"/>
  <c r="AG36" i="14"/>
  <c r="AP35" i="14"/>
  <c r="AO35" i="14"/>
  <c r="AL35" i="14"/>
  <c r="AK35" i="14"/>
  <c r="AH35" i="14"/>
  <c r="AG35" i="14"/>
  <c r="AP34" i="14"/>
  <c r="AO34" i="14"/>
  <c r="AL34" i="14"/>
  <c r="AK34" i="14"/>
  <c r="AH34" i="14"/>
  <c r="AG34" i="14"/>
  <c r="AP33" i="14"/>
  <c r="AO33" i="14"/>
  <c r="AL33" i="14"/>
  <c r="AK33" i="14"/>
  <c r="AH33" i="14"/>
  <c r="AG33" i="14"/>
  <c r="AP32" i="14"/>
  <c r="AO32" i="14"/>
  <c r="AL32" i="14"/>
  <c r="AK32" i="14"/>
  <c r="AH32" i="14"/>
  <c r="AG32" i="14"/>
  <c r="AP31" i="14"/>
  <c r="AO31" i="14"/>
  <c r="AL31" i="14"/>
  <c r="AK31" i="14"/>
  <c r="AH31" i="14"/>
  <c r="AG31" i="14"/>
  <c r="AP30" i="14"/>
  <c r="AO30" i="14"/>
  <c r="AL30" i="14"/>
  <c r="AK30" i="14"/>
  <c r="AH30" i="14"/>
  <c r="AG30" i="14"/>
  <c r="AP29" i="14"/>
  <c r="AO29" i="14"/>
  <c r="AL29" i="14"/>
  <c r="AK29" i="14"/>
  <c r="AH29" i="14"/>
  <c r="AG29" i="14"/>
  <c r="AP28" i="14"/>
  <c r="AO28" i="14"/>
  <c r="AL28" i="14"/>
  <c r="AK28" i="14"/>
  <c r="AH28" i="14"/>
  <c r="AG28" i="14"/>
  <c r="AP27" i="14"/>
  <c r="AO27" i="14"/>
  <c r="AL27" i="14"/>
  <c r="AK27" i="14"/>
  <c r="AH27" i="14"/>
  <c r="AG27" i="14"/>
  <c r="AP26" i="14"/>
  <c r="AO26" i="14"/>
  <c r="AL26" i="14"/>
  <c r="AK26" i="14"/>
  <c r="AH26" i="14"/>
  <c r="AG26" i="14"/>
  <c r="AP25" i="14"/>
  <c r="AO25" i="14"/>
  <c r="AL25" i="14"/>
  <c r="AK25" i="14"/>
  <c r="AH25" i="14"/>
  <c r="AG25" i="14"/>
  <c r="AP24" i="14"/>
  <c r="AO24" i="14"/>
  <c r="AL24" i="14"/>
  <c r="AK24" i="14"/>
  <c r="AH24" i="14"/>
  <c r="AG24" i="14"/>
  <c r="AP23" i="14"/>
  <c r="AO23" i="14"/>
  <c r="AL23" i="14"/>
  <c r="AK23" i="14"/>
  <c r="AH23" i="14"/>
  <c r="AG23" i="14"/>
  <c r="AP22" i="14"/>
  <c r="AO22" i="14"/>
  <c r="AL22" i="14"/>
  <c r="AK22" i="14"/>
  <c r="AH22" i="14"/>
  <c r="AG22" i="14"/>
  <c r="AP21" i="14"/>
  <c r="AO21" i="14"/>
  <c r="AL21" i="14"/>
  <c r="AK21" i="14"/>
  <c r="AH21" i="14"/>
  <c r="AG21" i="14"/>
  <c r="AP20" i="14"/>
  <c r="AO20" i="14"/>
  <c r="AL20" i="14"/>
  <c r="AK20" i="14"/>
  <c r="AH20" i="14"/>
  <c r="AG20" i="14"/>
  <c r="AP19" i="14"/>
  <c r="AO19" i="14"/>
  <c r="AL19" i="14"/>
  <c r="AK19" i="14"/>
  <c r="AH19" i="14"/>
  <c r="AG19" i="14"/>
  <c r="AP18" i="14"/>
  <c r="AO18" i="14"/>
  <c r="AL18" i="14"/>
  <c r="AK18" i="14"/>
  <c r="AH18" i="14"/>
  <c r="AG18" i="14"/>
  <c r="Z122" i="14"/>
  <c r="Y122" i="14"/>
  <c r="X122" i="14"/>
  <c r="AF122" i="14" s="1"/>
  <c r="AJ122" i="14" s="1"/>
  <c r="AN122" i="14" s="1"/>
  <c r="W122" i="14"/>
  <c r="AE122" i="14" s="1"/>
  <c r="AI122" i="14" s="1"/>
  <c r="AM122" i="14" s="1"/>
  <c r="Z121" i="14"/>
  <c r="Y121" i="14"/>
  <c r="X121" i="14"/>
  <c r="AF121" i="14" s="1"/>
  <c r="AJ121" i="14" s="1"/>
  <c r="AN121" i="14" s="1"/>
  <c r="W121" i="14"/>
  <c r="AE121" i="14" s="1"/>
  <c r="AI121" i="14" s="1"/>
  <c r="AM121" i="14" s="1"/>
  <c r="Z120" i="14"/>
  <c r="Y120" i="14"/>
  <c r="X120" i="14"/>
  <c r="AF120" i="14" s="1"/>
  <c r="AJ120" i="14" s="1"/>
  <c r="AN120" i="14" s="1"/>
  <c r="W120" i="14"/>
  <c r="AE120" i="14" s="1"/>
  <c r="AI120" i="14" s="1"/>
  <c r="AM120" i="14" s="1"/>
  <c r="Z119" i="14"/>
  <c r="Y119" i="14"/>
  <c r="X119" i="14"/>
  <c r="AF119" i="14" s="1"/>
  <c r="AJ119" i="14" s="1"/>
  <c r="AN119" i="14" s="1"/>
  <c r="W119" i="14"/>
  <c r="AE119" i="14" s="1"/>
  <c r="AI119" i="14" s="1"/>
  <c r="AM119" i="14" s="1"/>
  <c r="Z118" i="14"/>
  <c r="Y118" i="14"/>
  <c r="X118" i="14"/>
  <c r="AF118" i="14" s="1"/>
  <c r="AJ118" i="14" s="1"/>
  <c r="AN118" i="14" s="1"/>
  <c r="W118" i="14"/>
  <c r="AE118" i="14" s="1"/>
  <c r="AI118" i="14" s="1"/>
  <c r="AM118" i="14" s="1"/>
  <c r="Z117" i="14"/>
  <c r="Y117" i="14"/>
  <c r="X117" i="14"/>
  <c r="AF117" i="14" s="1"/>
  <c r="AJ117" i="14" s="1"/>
  <c r="AN117" i="14" s="1"/>
  <c r="W117" i="14"/>
  <c r="AE117" i="14" s="1"/>
  <c r="AI117" i="14" s="1"/>
  <c r="AM117" i="14" s="1"/>
  <c r="Z116" i="14"/>
  <c r="Y116" i="14"/>
  <c r="X116" i="14"/>
  <c r="AF116" i="14" s="1"/>
  <c r="AJ116" i="14" s="1"/>
  <c r="AN116" i="14" s="1"/>
  <c r="W116" i="14"/>
  <c r="AE116" i="14" s="1"/>
  <c r="AI116" i="14" s="1"/>
  <c r="AM116" i="14" s="1"/>
  <c r="Z115" i="14"/>
  <c r="Y115" i="14"/>
  <c r="X115" i="14"/>
  <c r="AF115" i="14" s="1"/>
  <c r="AJ115" i="14" s="1"/>
  <c r="AN115" i="14" s="1"/>
  <c r="W115" i="14"/>
  <c r="AE115" i="14" s="1"/>
  <c r="AI115" i="14" s="1"/>
  <c r="AM115" i="14" s="1"/>
  <c r="X114" i="14"/>
  <c r="AF114" i="14" s="1"/>
  <c r="AJ114" i="14" s="1"/>
  <c r="AN114" i="14" s="1"/>
  <c r="W114" i="14"/>
  <c r="AE114" i="14" s="1"/>
  <c r="AI114" i="14" s="1"/>
  <c r="AM114" i="14" s="1"/>
  <c r="X113" i="14"/>
  <c r="AF113" i="14" s="1"/>
  <c r="AJ113" i="14" s="1"/>
  <c r="AN113" i="14" s="1"/>
  <c r="W113" i="14"/>
  <c r="W123" i="14" l="1"/>
  <c r="X123" i="14"/>
  <c r="AE113" i="14"/>
  <c r="AI113" i="14" s="1"/>
  <c r="AM113" i="14" s="1"/>
  <c r="AM123" i="14" s="1"/>
  <c r="AN123" i="14"/>
  <c r="AF123" i="14"/>
  <c r="AE123" i="14" l="1"/>
  <c r="AI123" i="14"/>
  <c r="AJ123" i="14"/>
  <c r="C2" i="17"/>
  <c r="BD3" i="14" l="1"/>
  <c r="BE3" i="14" s="1"/>
  <c r="BE46" i="17" s="1"/>
  <c r="BD4" i="14"/>
  <c r="BE4" i="14" s="1"/>
  <c r="BE47" i="17" s="1"/>
  <c r="BD5" i="14"/>
  <c r="BE5" i="14" s="1"/>
  <c r="BE48" i="17" s="1"/>
  <c r="BD6" i="14"/>
  <c r="BE6" i="14" s="1"/>
  <c r="BE49" i="17" s="1"/>
  <c r="BD7" i="14"/>
  <c r="BE7" i="14" s="1"/>
  <c r="BE50" i="17" s="1"/>
  <c r="BD8" i="14"/>
  <c r="BE8" i="14" s="1"/>
  <c r="BC27" i="17" s="1"/>
  <c r="BD2" i="14"/>
  <c r="BE2" i="14" s="1"/>
  <c r="BE45" i="17" s="1"/>
  <c r="BB2" i="14"/>
  <c r="BC2" i="14" s="1"/>
  <c r="BD45" i="17" s="1"/>
  <c r="BB3" i="14"/>
  <c r="BC3" i="14" s="1"/>
  <c r="BD46" i="17" s="1"/>
  <c r="BB4" i="14"/>
  <c r="BC4" i="14" s="1"/>
  <c r="BD47" i="17" s="1"/>
  <c r="BB5" i="14"/>
  <c r="BC5" i="14" s="1"/>
  <c r="BD48" i="17" s="1"/>
  <c r="BB6" i="14"/>
  <c r="BC6" i="14" s="1"/>
  <c r="BD49" i="17" s="1"/>
  <c r="BB7" i="14"/>
  <c r="BC7" i="14" s="1"/>
  <c r="BD50" i="17" s="1"/>
  <c r="BB1" i="14"/>
  <c r="BC1" i="14" s="1"/>
  <c r="BD44" i="17" s="1"/>
  <c r="AZ3" i="14"/>
  <c r="BA3" i="14" s="1"/>
  <c r="BC46" i="17" s="1"/>
  <c r="AZ4" i="14"/>
  <c r="BA4" i="14" s="1"/>
  <c r="BC47" i="17" s="1"/>
  <c r="AZ5" i="14"/>
  <c r="BA5" i="14" s="1"/>
  <c r="BC48" i="17" s="1"/>
  <c r="AZ6" i="14"/>
  <c r="BA6" i="14" s="1"/>
  <c r="BC49" i="17" s="1"/>
  <c r="AZ7" i="14"/>
  <c r="BA7" i="14" s="1"/>
  <c r="BC50" i="17" s="1"/>
  <c r="AZ8" i="14"/>
  <c r="BA8" i="14" s="1"/>
  <c r="BB27" i="17" s="1"/>
  <c r="AZ2" i="14"/>
  <c r="BA2" i="14" s="1"/>
  <c r="BC45" i="17" s="1"/>
  <c r="AX8" i="14"/>
  <c r="AY8" i="14" s="1"/>
  <c r="AX2" i="14"/>
  <c r="AY2" i="14" s="1"/>
  <c r="BB45" i="17" s="1"/>
  <c r="AX3" i="14"/>
  <c r="AY3" i="14" s="1"/>
  <c r="BB46" i="17" s="1"/>
  <c r="AX4" i="14"/>
  <c r="AY4" i="14" s="1"/>
  <c r="BB47" i="17" s="1"/>
  <c r="AX5" i="14"/>
  <c r="AY5" i="14" s="1"/>
  <c r="BB48" i="17" s="1"/>
  <c r="AX6" i="14"/>
  <c r="AY6" i="14" s="1"/>
  <c r="BB49" i="17" s="1"/>
  <c r="AX7" i="14"/>
  <c r="AY7" i="14" s="1"/>
  <c r="BB50" i="17" s="1"/>
  <c r="AX1" i="14"/>
  <c r="AY1" i="14" s="1"/>
  <c r="BB44" i="17" s="1"/>
  <c r="V123" i="14"/>
  <c r="U123" i="14"/>
  <c r="T123" i="14"/>
  <c r="Q123" i="14"/>
  <c r="P123" i="14"/>
  <c r="O123" i="14"/>
  <c r="W7" i="14"/>
  <c r="W8" i="14"/>
  <c r="AE8" i="14" s="1"/>
  <c r="W9" i="14"/>
  <c r="AE9" i="14" s="1"/>
  <c r="W10" i="14"/>
  <c r="AE10" i="14" s="1"/>
  <c r="W11" i="14"/>
  <c r="AE11" i="14" s="1"/>
  <c r="W12" i="14"/>
  <c r="AE12" i="14" s="1"/>
  <c r="W13" i="14"/>
  <c r="AE13" i="14" s="1"/>
  <c r="W14" i="14"/>
  <c r="AE14" i="14" s="1"/>
  <c r="W15" i="14"/>
  <c r="AE15" i="14" s="1"/>
  <c r="W16" i="14"/>
  <c r="AE16" i="14" s="1"/>
  <c r="W17" i="14"/>
  <c r="AE17" i="14" s="1"/>
  <c r="W18" i="14"/>
  <c r="AE18" i="14" s="1"/>
  <c r="AI18" i="14" s="1"/>
  <c r="AM18" i="14" s="1"/>
  <c r="X18" i="14"/>
  <c r="AF18" i="14" s="1"/>
  <c r="AJ18" i="14" s="1"/>
  <c r="AN18" i="14" s="1"/>
  <c r="Y18" i="14"/>
  <c r="Z18" i="14"/>
  <c r="W19" i="14"/>
  <c r="AE19" i="14" s="1"/>
  <c r="AI19" i="14" s="1"/>
  <c r="AM19" i="14" s="1"/>
  <c r="X19" i="14"/>
  <c r="AF19" i="14" s="1"/>
  <c r="AJ19" i="14" s="1"/>
  <c r="AN19" i="14" s="1"/>
  <c r="Y19" i="14"/>
  <c r="Z19" i="14"/>
  <c r="W20" i="14"/>
  <c r="AE20" i="14" s="1"/>
  <c r="AI20" i="14" s="1"/>
  <c r="AM20" i="14" s="1"/>
  <c r="X20" i="14"/>
  <c r="AF20" i="14" s="1"/>
  <c r="AJ20" i="14" s="1"/>
  <c r="AN20" i="14" s="1"/>
  <c r="Y20" i="14"/>
  <c r="Z20" i="14"/>
  <c r="W21" i="14"/>
  <c r="AE21" i="14" s="1"/>
  <c r="AI21" i="14" s="1"/>
  <c r="AM21" i="14" s="1"/>
  <c r="X21" i="14"/>
  <c r="AF21" i="14" s="1"/>
  <c r="AJ21" i="14" s="1"/>
  <c r="AN21" i="14" s="1"/>
  <c r="Y21" i="14"/>
  <c r="Z21" i="14"/>
  <c r="W22" i="14"/>
  <c r="AE22" i="14" s="1"/>
  <c r="AI22" i="14" s="1"/>
  <c r="AM22" i="14" s="1"/>
  <c r="X22" i="14"/>
  <c r="AF22" i="14" s="1"/>
  <c r="AJ22" i="14" s="1"/>
  <c r="AN22" i="14" s="1"/>
  <c r="Y22" i="14"/>
  <c r="Z22" i="14"/>
  <c r="W23" i="14"/>
  <c r="AE23" i="14" s="1"/>
  <c r="AI23" i="14" s="1"/>
  <c r="AM23" i="14" s="1"/>
  <c r="X23" i="14"/>
  <c r="AF23" i="14" s="1"/>
  <c r="AJ23" i="14" s="1"/>
  <c r="AN23" i="14" s="1"/>
  <c r="Y23" i="14"/>
  <c r="Z23" i="14"/>
  <c r="W24" i="14"/>
  <c r="AE24" i="14" s="1"/>
  <c r="AI24" i="14" s="1"/>
  <c r="AM24" i="14" s="1"/>
  <c r="X24" i="14"/>
  <c r="AF24" i="14" s="1"/>
  <c r="AJ24" i="14" s="1"/>
  <c r="AN24" i="14" s="1"/>
  <c r="Y24" i="14"/>
  <c r="Z24" i="14"/>
  <c r="W25" i="14"/>
  <c r="AE25" i="14" s="1"/>
  <c r="AI25" i="14" s="1"/>
  <c r="AM25" i="14" s="1"/>
  <c r="X25" i="14"/>
  <c r="AF25" i="14" s="1"/>
  <c r="AJ25" i="14" s="1"/>
  <c r="AN25" i="14" s="1"/>
  <c r="Y25" i="14"/>
  <c r="Z25" i="14"/>
  <c r="W26" i="14"/>
  <c r="AE26" i="14" s="1"/>
  <c r="AI26" i="14" s="1"/>
  <c r="AM26" i="14" s="1"/>
  <c r="X26" i="14"/>
  <c r="AF26" i="14" s="1"/>
  <c r="AJ26" i="14" s="1"/>
  <c r="AN26" i="14" s="1"/>
  <c r="Y26" i="14"/>
  <c r="Z26" i="14"/>
  <c r="W27" i="14"/>
  <c r="AE27" i="14" s="1"/>
  <c r="AI27" i="14" s="1"/>
  <c r="AM27" i="14" s="1"/>
  <c r="X27" i="14"/>
  <c r="AF27" i="14" s="1"/>
  <c r="AJ27" i="14" s="1"/>
  <c r="AN27" i="14" s="1"/>
  <c r="Y27" i="14"/>
  <c r="Z27" i="14"/>
  <c r="W28" i="14"/>
  <c r="AE28" i="14" s="1"/>
  <c r="AI28" i="14" s="1"/>
  <c r="AM28" i="14" s="1"/>
  <c r="X28" i="14"/>
  <c r="AF28" i="14" s="1"/>
  <c r="AJ28" i="14" s="1"/>
  <c r="AN28" i="14" s="1"/>
  <c r="Y28" i="14"/>
  <c r="Z28" i="14"/>
  <c r="W29" i="14"/>
  <c r="AE29" i="14" s="1"/>
  <c r="AI29" i="14" s="1"/>
  <c r="AM29" i="14" s="1"/>
  <c r="X29" i="14"/>
  <c r="AF29" i="14" s="1"/>
  <c r="AJ29" i="14" s="1"/>
  <c r="AN29" i="14" s="1"/>
  <c r="Y29" i="14"/>
  <c r="Z29" i="14"/>
  <c r="W30" i="14"/>
  <c r="AE30" i="14" s="1"/>
  <c r="AI30" i="14" s="1"/>
  <c r="AM30" i="14" s="1"/>
  <c r="X30" i="14"/>
  <c r="AF30" i="14" s="1"/>
  <c r="AJ30" i="14" s="1"/>
  <c r="AN30" i="14" s="1"/>
  <c r="Y30" i="14"/>
  <c r="Z30" i="14"/>
  <c r="W31" i="14"/>
  <c r="AE31" i="14" s="1"/>
  <c r="AI31" i="14" s="1"/>
  <c r="AM31" i="14" s="1"/>
  <c r="X31" i="14"/>
  <c r="AF31" i="14" s="1"/>
  <c r="AJ31" i="14" s="1"/>
  <c r="AN31" i="14" s="1"/>
  <c r="Y31" i="14"/>
  <c r="Z31" i="14"/>
  <c r="W32" i="14"/>
  <c r="AE32" i="14" s="1"/>
  <c r="AI32" i="14" s="1"/>
  <c r="AM32" i="14" s="1"/>
  <c r="X32" i="14"/>
  <c r="AF32" i="14" s="1"/>
  <c r="AJ32" i="14" s="1"/>
  <c r="AN32" i="14" s="1"/>
  <c r="Y32" i="14"/>
  <c r="Z32" i="14"/>
  <c r="W33" i="14"/>
  <c r="AE33" i="14" s="1"/>
  <c r="AI33" i="14" s="1"/>
  <c r="AM33" i="14" s="1"/>
  <c r="X33" i="14"/>
  <c r="AF33" i="14" s="1"/>
  <c r="AJ33" i="14" s="1"/>
  <c r="AN33" i="14" s="1"/>
  <c r="Y33" i="14"/>
  <c r="Z33" i="14"/>
  <c r="W34" i="14"/>
  <c r="AE34" i="14" s="1"/>
  <c r="AI34" i="14" s="1"/>
  <c r="AM34" i="14" s="1"/>
  <c r="X34" i="14"/>
  <c r="AF34" i="14" s="1"/>
  <c r="AJ34" i="14" s="1"/>
  <c r="AN34" i="14" s="1"/>
  <c r="Y34" i="14"/>
  <c r="Z34" i="14"/>
  <c r="W35" i="14"/>
  <c r="AE35" i="14" s="1"/>
  <c r="AI35" i="14" s="1"/>
  <c r="AM35" i="14" s="1"/>
  <c r="X35" i="14"/>
  <c r="AF35" i="14" s="1"/>
  <c r="AJ35" i="14" s="1"/>
  <c r="AN35" i="14" s="1"/>
  <c r="Y35" i="14"/>
  <c r="Z35" i="14"/>
  <c r="W36" i="14"/>
  <c r="AE36" i="14" s="1"/>
  <c r="AI36" i="14" s="1"/>
  <c r="AM36" i="14" s="1"/>
  <c r="X36" i="14"/>
  <c r="AF36" i="14" s="1"/>
  <c r="AJ36" i="14" s="1"/>
  <c r="AN36" i="14" s="1"/>
  <c r="Y36" i="14"/>
  <c r="Z36" i="14"/>
  <c r="W37" i="14"/>
  <c r="AE37" i="14" s="1"/>
  <c r="AI37" i="14" s="1"/>
  <c r="AM37" i="14" s="1"/>
  <c r="X37" i="14"/>
  <c r="AF37" i="14" s="1"/>
  <c r="AJ37" i="14" s="1"/>
  <c r="AN37" i="14" s="1"/>
  <c r="Y37" i="14"/>
  <c r="Z37" i="14"/>
  <c r="W38" i="14"/>
  <c r="AE38" i="14" s="1"/>
  <c r="AI38" i="14" s="1"/>
  <c r="AM38" i="14" s="1"/>
  <c r="X38" i="14"/>
  <c r="AF38" i="14" s="1"/>
  <c r="AJ38" i="14" s="1"/>
  <c r="AN38" i="14" s="1"/>
  <c r="Y38" i="14"/>
  <c r="Z38" i="14"/>
  <c r="W39" i="14"/>
  <c r="AE39" i="14" s="1"/>
  <c r="AI39" i="14" s="1"/>
  <c r="AM39" i="14" s="1"/>
  <c r="X39" i="14"/>
  <c r="AF39" i="14" s="1"/>
  <c r="AJ39" i="14" s="1"/>
  <c r="AN39" i="14" s="1"/>
  <c r="Y39" i="14"/>
  <c r="Z39" i="14"/>
  <c r="W40" i="14"/>
  <c r="AE40" i="14" s="1"/>
  <c r="AI40" i="14" s="1"/>
  <c r="AM40" i="14" s="1"/>
  <c r="X40" i="14"/>
  <c r="AF40" i="14" s="1"/>
  <c r="AJ40" i="14" s="1"/>
  <c r="AN40" i="14" s="1"/>
  <c r="Y40" i="14"/>
  <c r="Z40" i="14"/>
  <c r="W41" i="14"/>
  <c r="AE41" i="14" s="1"/>
  <c r="AI41" i="14" s="1"/>
  <c r="AM41" i="14" s="1"/>
  <c r="X41" i="14"/>
  <c r="AF41" i="14" s="1"/>
  <c r="AJ41" i="14" s="1"/>
  <c r="AN41" i="14" s="1"/>
  <c r="Y41" i="14"/>
  <c r="Z41" i="14"/>
  <c r="W42" i="14"/>
  <c r="AE42" i="14" s="1"/>
  <c r="AI42" i="14" s="1"/>
  <c r="AM42" i="14" s="1"/>
  <c r="X42" i="14"/>
  <c r="AF42" i="14" s="1"/>
  <c r="AJ42" i="14" s="1"/>
  <c r="AN42" i="14" s="1"/>
  <c r="Y42" i="14"/>
  <c r="Z42" i="14"/>
  <c r="W43" i="14"/>
  <c r="AE43" i="14" s="1"/>
  <c r="AI43" i="14" s="1"/>
  <c r="AM43" i="14" s="1"/>
  <c r="X43" i="14"/>
  <c r="AF43" i="14" s="1"/>
  <c r="AJ43" i="14" s="1"/>
  <c r="AN43" i="14" s="1"/>
  <c r="Y43" i="14"/>
  <c r="Z43" i="14"/>
  <c r="W44" i="14"/>
  <c r="AE44" i="14" s="1"/>
  <c r="AI44" i="14" s="1"/>
  <c r="AM44" i="14" s="1"/>
  <c r="X44" i="14"/>
  <c r="AF44" i="14" s="1"/>
  <c r="AJ44" i="14" s="1"/>
  <c r="AN44" i="14" s="1"/>
  <c r="Y44" i="14"/>
  <c r="Z44" i="14"/>
  <c r="W45" i="14"/>
  <c r="AE45" i="14" s="1"/>
  <c r="AI45" i="14" s="1"/>
  <c r="AM45" i="14" s="1"/>
  <c r="X45" i="14"/>
  <c r="AF45" i="14" s="1"/>
  <c r="AJ45" i="14" s="1"/>
  <c r="AN45" i="14" s="1"/>
  <c r="Y45" i="14"/>
  <c r="Z45" i="14"/>
  <c r="W46" i="14"/>
  <c r="AE46" i="14" s="1"/>
  <c r="AI46" i="14" s="1"/>
  <c r="AM46" i="14" s="1"/>
  <c r="X46" i="14"/>
  <c r="AF46" i="14" s="1"/>
  <c r="AJ46" i="14" s="1"/>
  <c r="AN46" i="14" s="1"/>
  <c r="Y46" i="14"/>
  <c r="Z46" i="14"/>
  <c r="W47" i="14"/>
  <c r="AE47" i="14" s="1"/>
  <c r="AI47" i="14" s="1"/>
  <c r="AM47" i="14" s="1"/>
  <c r="X47" i="14"/>
  <c r="AF47" i="14" s="1"/>
  <c r="AJ47" i="14" s="1"/>
  <c r="AN47" i="14" s="1"/>
  <c r="Y47" i="14"/>
  <c r="Z47" i="14"/>
  <c r="W48" i="14"/>
  <c r="AE48" i="14" s="1"/>
  <c r="AI48" i="14" s="1"/>
  <c r="AM48" i="14" s="1"/>
  <c r="X48" i="14"/>
  <c r="AF48" i="14" s="1"/>
  <c r="AJ48" i="14" s="1"/>
  <c r="AN48" i="14" s="1"/>
  <c r="Y48" i="14"/>
  <c r="Z48" i="14"/>
  <c r="W49" i="14"/>
  <c r="AE49" i="14" s="1"/>
  <c r="AI49" i="14" s="1"/>
  <c r="AM49" i="14" s="1"/>
  <c r="X49" i="14"/>
  <c r="AF49" i="14" s="1"/>
  <c r="AJ49" i="14" s="1"/>
  <c r="AN49" i="14" s="1"/>
  <c r="Y49" i="14"/>
  <c r="Z49" i="14"/>
  <c r="W50" i="14"/>
  <c r="AE50" i="14" s="1"/>
  <c r="AI50" i="14" s="1"/>
  <c r="AM50" i="14" s="1"/>
  <c r="X50" i="14"/>
  <c r="AF50" i="14" s="1"/>
  <c r="AJ50" i="14" s="1"/>
  <c r="AN50" i="14" s="1"/>
  <c r="Y50" i="14"/>
  <c r="Z50" i="14"/>
  <c r="W51" i="14"/>
  <c r="AE51" i="14" s="1"/>
  <c r="AI51" i="14" s="1"/>
  <c r="AM51" i="14" s="1"/>
  <c r="X51" i="14"/>
  <c r="AF51" i="14" s="1"/>
  <c r="AJ51" i="14" s="1"/>
  <c r="AN51" i="14" s="1"/>
  <c r="Y51" i="14"/>
  <c r="Z51" i="14"/>
  <c r="W52" i="14"/>
  <c r="AE52" i="14" s="1"/>
  <c r="AI52" i="14" s="1"/>
  <c r="AM52" i="14" s="1"/>
  <c r="X52" i="14"/>
  <c r="AF52" i="14" s="1"/>
  <c r="AJ52" i="14" s="1"/>
  <c r="AN52" i="14" s="1"/>
  <c r="Y52" i="14"/>
  <c r="Z52" i="14"/>
  <c r="W53" i="14"/>
  <c r="AE53" i="14" s="1"/>
  <c r="AI53" i="14" s="1"/>
  <c r="AM53" i="14" s="1"/>
  <c r="X53" i="14"/>
  <c r="AF53" i="14" s="1"/>
  <c r="AJ53" i="14" s="1"/>
  <c r="AN53" i="14" s="1"/>
  <c r="Y53" i="14"/>
  <c r="Z53" i="14"/>
  <c r="W54" i="14"/>
  <c r="AE54" i="14" s="1"/>
  <c r="AI54" i="14" s="1"/>
  <c r="AM54" i="14" s="1"/>
  <c r="X54" i="14"/>
  <c r="AF54" i="14" s="1"/>
  <c r="AJ54" i="14" s="1"/>
  <c r="AN54" i="14" s="1"/>
  <c r="Y54" i="14"/>
  <c r="Z54" i="14"/>
  <c r="W55" i="14"/>
  <c r="AE55" i="14" s="1"/>
  <c r="AI55" i="14" s="1"/>
  <c r="AM55" i="14" s="1"/>
  <c r="X55" i="14"/>
  <c r="AF55" i="14" s="1"/>
  <c r="AJ55" i="14" s="1"/>
  <c r="AN55" i="14" s="1"/>
  <c r="Y55" i="14"/>
  <c r="Z55" i="14"/>
  <c r="W56" i="14"/>
  <c r="AE56" i="14" s="1"/>
  <c r="AI56" i="14" s="1"/>
  <c r="AM56" i="14" s="1"/>
  <c r="X56" i="14"/>
  <c r="AF56" i="14" s="1"/>
  <c r="AJ56" i="14" s="1"/>
  <c r="AN56" i="14" s="1"/>
  <c r="Y56" i="14"/>
  <c r="Z56" i="14"/>
  <c r="W57" i="14"/>
  <c r="AE57" i="14" s="1"/>
  <c r="AI57" i="14" s="1"/>
  <c r="AM57" i="14" s="1"/>
  <c r="X57" i="14"/>
  <c r="AF57" i="14" s="1"/>
  <c r="AJ57" i="14" s="1"/>
  <c r="AN57" i="14" s="1"/>
  <c r="Y57" i="14"/>
  <c r="Z57" i="14"/>
  <c r="W58" i="14"/>
  <c r="AE58" i="14" s="1"/>
  <c r="AI58" i="14" s="1"/>
  <c r="AM58" i="14" s="1"/>
  <c r="X58" i="14"/>
  <c r="AF58" i="14" s="1"/>
  <c r="AJ58" i="14" s="1"/>
  <c r="AN58" i="14" s="1"/>
  <c r="Y58" i="14"/>
  <c r="Z58" i="14"/>
  <c r="W59" i="14"/>
  <c r="AE59" i="14" s="1"/>
  <c r="AI59" i="14" s="1"/>
  <c r="AM59" i="14" s="1"/>
  <c r="X59" i="14"/>
  <c r="AF59" i="14" s="1"/>
  <c r="AJ59" i="14" s="1"/>
  <c r="AN59" i="14" s="1"/>
  <c r="Y59" i="14"/>
  <c r="Z59" i="14"/>
  <c r="W60" i="14"/>
  <c r="AE60" i="14" s="1"/>
  <c r="AI60" i="14" s="1"/>
  <c r="AM60" i="14" s="1"/>
  <c r="X60" i="14"/>
  <c r="AF60" i="14" s="1"/>
  <c r="AJ60" i="14" s="1"/>
  <c r="AN60" i="14" s="1"/>
  <c r="Y60" i="14"/>
  <c r="Z60" i="14"/>
  <c r="W61" i="14"/>
  <c r="AE61" i="14" s="1"/>
  <c r="AI61" i="14" s="1"/>
  <c r="AM61" i="14" s="1"/>
  <c r="X61" i="14"/>
  <c r="AF61" i="14" s="1"/>
  <c r="AJ61" i="14" s="1"/>
  <c r="AN61" i="14" s="1"/>
  <c r="Y61" i="14"/>
  <c r="Z61" i="14"/>
  <c r="W62" i="14"/>
  <c r="AE62" i="14" s="1"/>
  <c r="AI62" i="14" s="1"/>
  <c r="AM62" i="14" s="1"/>
  <c r="X62" i="14"/>
  <c r="AF62" i="14" s="1"/>
  <c r="AJ62" i="14" s="1"/>
  <c r="AN62" i="14" s="1"/>
  <c r="Y62" i="14"/>
  <c r="Z62" i="14"/>
  <c r="W63" i="14"/>
  <c r="AE63" i="14" s="1"/>
  <c r="AI63" i="14" s="1"/>
  <c r="AM63" i="14" s="1"/>
  <c r="X63" i="14"/>
  <c r="AF63" i="14" s="1"/>
  <c r="AJ63" i="14" s="1"/>
  <c r="AN63" i="14" s="1"/>
  <c r="Y63" i="14"/>
  <c r="Z63" i="14"/>
  <c r="W64" i="14"/>
  <c r="AE64" i="14" s="1"/>
  <c r="AI64" i="14" s="1"/>
  <c r="AM64" i="14" s="1"/>
  <c r="X64" i="14"/>
  <c r="AF64" i="14" s="1"/>
  <c r="AJ64" i="14" s="1"/>
  <c r="AN64" i="14" s="1"/>
  <c r="Y64" i="14"/>
  <c r="Z64" i="14"/>
  <c r="W65" i="14"/>
  <c r="AE65" i="14" s="1"/>
  <c r="AI65" i="14" s="1"/>
  <c r="AM65" i="14" s="1"/>
  <c r="X65" i="14"/>
  <c r="AF65" i="14" s="1"/>
  <c r="AJ65" i="14" s="1"/>
  <c r="AN65" i="14" s="1"/>
  <c r="Y65" i="14"/>
  <c r="Z65" i="14"/>
  <c r="W66" i="14"/>
  <c r="AE66" i="14" s="1"/>
  <c r="AI66" i="14" s="1"/>
  <c r="AM66" i="14" s="1"/>
  <c r="X66" i="14"/>
  <c r="AF66" i="14" s="1"/>
  <c r="AJ66" i="14" s="1"/>
  <c r="AN66" i="14" s="1"/>
  <c r="Y66" i="14"/>
  <c r="Z66" i="14"/>
  <c r="W67" i="14"/>
  <c r="AE67" i="14" s="1"/>
  <c r="AI67" i="14" s="1"/>
  <c r="AM67" i="14" s="1"/>
  <c r="X67" i="14"/>
  <c r="AF67" i="14" s="1"/>
  <c r="AJ67" i="14" s="1"/>
  <c r="AN67" i="14" s="1"/>
  <c r="Y67" i="14"/>
  <c r="Z67" i="14"/>
  <c r="W68" i="14"/>
  <c r="AE68" i="14" s="1"/>
  <c r="AI68" i="14" s="1"/>
  <c r="AM68" i="14" s="1"/>
  <c r="X68" i="14"/>
  <c r="AF68" i="14" s="1"/>
  <c r="AJ68" i="14" s="1"/>
  <c r="AN68" i="14" s="1"/>
  <c r="Y68" i="14"/>
  <c r="Z68" i="14"/>
  <c r="W69" i="14"/>
  <c r="AE69" i="14" s="1"/>
  <c r="AI69" i="14" s="1"/>
  <c r="AM69" i="14" s="1"/>
  <c r="X69" i="14"/>
  <c r="AF69" i="14" s="1"/>
  <c r="AJ69" i="14" s="1"/>
  <c r="AN69" i="14" s="1"/>
  <c r="Y69" i="14"/>
  <c r="Z69" i="14"/>
  <c r="W70" i="14"/>
  <c r="AE70" i="14" s="1"/>
  <c r="AI70" i="14" s="1"/>
  <c r="AM70" i="14" s="1"/>
  <c r="X70" i="14"/>
  <c r="AF70" i="14" s="1"/>
  <c r="AJ70" i="14" s="1"/>
  <c r="AN70" i="14" s="1"/>
  <c r="Y70" i="14"/>
  <c r="Z70" i="14"/>
  <c r="W71" i="14"/>
  <c r="AE71" i="14" s="1"/>
  <c r="AI71" i="14" s="1"/>
  <c r="AM71" i="14" s="1"/>
  <c r="X71" i="14"/>
  <c r="AF71" i="14" s="1"/>
  <c r="AJ71" i="14" s="1"/>
  <c r="AN71" i="14" s="1"/>
  <c r="Y71" i="14"/>
  <c r="Z71" i="14"/>
  <c r="W72" i="14"/>
  <c r="AE72" i="14" s="1"/>
  <c r="AI72" i="14" s="1"/>
  <c r="AM72" i="14" s="1"/>
  <c r="X72" i="14"/>
  <c r="AF72" i="14" s="1"/>
  <c r="AJ72" i="14" s="1"/>
  <c r="AN72" i="14" s="1"/>
  <c r="Y72" i="14"/>
  <c r="Z72" i="14"/>
  <c r="W73" i="14"/>
  <c r="AE73" i="14" s="1"/>
  <c r="AI73" i="14" s="1"/>
  <c r="AM73" i="14" s="1"/>
  <c r="X73" i="14"/>
  <c r="AF73" i="14" s="1"/>
  <c r="AJ73" i="14" s="1"/>
  <c r="AN73" i="14" s="1"/>
  <c r="Y73" i="14"/>
  <c r="Z73" i="14"/>
  <c r="W74" i="14"/>
  <c r="AE74" i="14" s="1"/>
  <c r="AI74" i="14" s="1"/>
  <c r="AM74" i="14" s="1"/>
  <c r="X74" i="14"/>
  <c r="AF74" i="14" s="1"/>
  <c r="AJ74" i="14" s="1"/>
  <c r="AN74" i="14" s="1"/>
  <c r="Y74" i="14"/>
  <c r="Z74" i="14"/>
  <c r="W75" i="14"/>
  <c r="AE75" i="14" s="1"/>
  <c r="AI75" i="14" s="1"/>
  <c r="AM75" i="14" s="1"/>
  <c r="X75" i="14"/>
  <c r="AF75" i="14" s="1"/>
  <c r="AJ75" i="14" s="1"/>
  <c r="AN75" i="14" s="1"/>
  <c r="Y75" i="14"/>
  <c r="Z75" i="14"/>
  <c r="W76" i="14"/>
  <c r="AE76" i="14" s="1"/>
  <c r="AI76" i="14" s="1"/>
  <c r="AM76" i="14" s="1"/>
  <c r="X76" i="14"/>
  <c r="AF76" i="14" s="1"/>
  <c r="AJ76" i="14" s="1"/>
  <c r="AN76" i="14" s="1"/>
  <c r="Y76" i="14"/>
  <c r="Z76" i="14"/>
  <c r="W77" i="14"/>
  <c r="AE77" i="14" s="1"/>
  <c r="AI77" i="14" s="1"/>
  <c r="AM77" i="14" s="1"/>
  <c r="X77" i="14"/>
  <c r="AF77" i="14" s="1"/>
  <c r="AJ77" i="14" s="1"/>
  <c r="AN77" i="14" s="1"/>
  <c r="Y77" i="14"/>
  <c r="Z77" i="14"/>
  <c r="W78" i="14"/>
  <c r="AE78" i="14" s="1"/>
  <c r="AI78" i="14" s="1"/>
  <c r="AM78" i="14" s="1"/>
  <c r="X78" i="14"/>
  <c r="AF78" i="14" s="1"/>
  <c r="AJ78" i="14" s="1"/>
  <c r="AN78" i="14" s="1"/>
  <c r="Y78" i="14"/>
  <c r="Z78" i="14"/>
  <c r="W79" i="14"/>
  <c r="AE79" i="14" s="1"/>
  <c r="AI79" i="14" s="1"/>
  <c r="AM79" i="14" s="1"/>
  <c r="X79" i="14"/>
  <c r="AF79" i="14" s="1"/>
  <c r="AJ79" i="14" s="1"/>
  <c r="AN79" i="14" s="1"/>
  <c r="Y79" i="14"/>
  <c r="Z79" i="14"/>
  <c r="W80" i="14"/>
  <c r="AE80" i="14" s="1"/>
  <c r="AI80" i="14" s="1"/>
  <c r="AM80" i="14" s="1"/>
  <c r="X80" i="14"/>
  <c r="AF80" i="14" s="1"/>
  <c r="AJ80" i="14" s="1"/>
  <c r="AN80" i="14" s="1"/>
  <c r="Y80" i="14"/>
  <c r="Z80" i="14"/>
  <c r="W81" i="14"/>
  <c r="AE81" i="14" s="1"/>
  <c r="AI81" i="14" s="1"/>
  <c r="AM81" i="14" s="1"/>
  <c r="X81" i="14"/>
  <c r="AF81" i="14" s="1"/>
  <c r="AJ81" i="14" s="1"/>
  <c r="AN81" i="14" s="1"/>
  <c r="Y81" i="14"/>
  <c r="Z81" i="14"/>
  <c r="W82" i="14"/>
  <c r="AE82" i="14" s="1"/>
  <c r="AI82" i="14" s="1"/>
  <c r="AM82" i="14" s="1"/>
  <c r="X82" i="14"/>
  <c r="AF82" i="14" s="1"/>
  <c r="AJ82" i="14" s="1"/>
  <c r="AN82" i="14" s="1"/>
  <c r="Y82" i="14"/>
  <c r="Z82" i="14"/>
  <c r="W83" i="14"/>
  <c r="AE83" i="14" s="1"/>
  <c r="AI83" i="14" s="1"/>
  <c r="AM83" i="14" s="1"/>
  <c r="X83" i="14"/>
  <c r="AF83" i="14" s="1"/>
  <c r="AJ83" i="14" s="1"/>
  <c r="AN83" i="14" s="1"/>
  <c r="Y83" i="14"/>
  <c r="Z83" i="14"/>
  <c r="W84" i="14"/>
  <c r="AE84" i="14" s="1"/>
  <c r="AI84" i="14" s="1"/>
  <c r="AM84" i="14" s="1"/>
  <c r="X84" i="14"/>
  <c r="AF84" i="14" s="1"/>
  <c r="AJ84" i="14" s="1"/>
  <c r="AN84" i="14" s="1"/>
  <c r="Y84" i="14"/>
  <c r="Z84" i="14"/>
  <c r="W85" i="14"/>
  <c r="AE85" i="14" s="1"/>
  <c r="AI85" i="14" s="1"/>
  <c r="AM85" i="14" s="1"/>
  <c r="X85" i="14"/>
  <c r="AF85" i="14" s="1"/>
  <c r="AJ85" i="14" s="1"/>
  <c r="AN85" i="14" s="1"/>
  <c r="Y85" i="14"/>
  <c r="Z85" i="14"/>
  <c r="W86" i="14"/>
  <c r="AE86" i="14" s="1"/>
  <c r="AI86" i="14" s="1"/>
  <c r="AM86" i="14" s="1"/>
  <c r="X86" i="14"/>
  <c r="AF86" i="14" s="1"/>
  <c r="AJ86" i="14" s="1"/>
  <c r="AN86" i="14" s="1"/>
  <c r="Y86" i="14"/>
  <c r="Z86" i="14"/>
  <c r="W87" i="14"/>
  <c r="AE87" i="14" s="1"/>
  <c r="AI87" i="14" s="1"/>
  <c r="AM87" i="14" s="1"/>
  <c r="X87" i="14"/>
  <c r="AF87" i="14" s="1"/>
  <c r="AJ87" i="14" s="1"/>
  <c r="AN87" i="14" s="1"/>
  <c r="Y87" i="14"/>
  <c r="Z87" i="14"/>
  <c r="W88" i="14"/>
  <c r="AE88" i="14" s="1"/>
  <c r="AI88" i="14" s="1"/>
  <c r="AM88" i="14" s="1"/>
  <c r="X88" i="14"/>
  <c r="AF88" i="14" s="1"/>
  <c r="AJ88" i="14" s="1"/>
  <c r="AN88" i="14" s="1"/>
  <c r="Y88" i="14"/>
  <c r="Z88" i="14"/>
  <c r="W89" i="14"/>
  <c r="AE89" i="14" s="1"/>
  <c r="AI89" i="14" s="1"/>
  <c r="AM89" i="14" s="1"/>
  <c r="X89" i="14"/>
  <c r="AF89" i="14" s="1"/>
  <c r="AJ89" i="14" s="1"/>
  <c r="AN89" i="14" s="1"/>
  <c r="Y89" i="14"/>
  <c r="Z89" i="14"/>
  <c r="W90" i="14"/>
  <c r="AE90" i="14" s="1"/>
  <c r="AI90" i="14" s="1"/>
  <c r="AM90" i="14" s="1"/>
  <c r="X90" i="14"/>
  <c r="AF90" i="14" s="1"/>
  <c r="AJ90" i="14" s="1"/>
  <c r="AN90" i="14" s="1"/>
  <c r="Y90" i="14"/>
  <c r="Z90" i="14"/>
  <c r="W91" i="14"/>
  <c r="AE91" i="14" s="1"/>
  <c r="AI91" i="14" s="1"/>
  <c r="AM91" i="14" s="1"/>
  <c r="X91" i="14"/>
  <c r="AF91" i="14" s="1"/>
  <c r="AJ91" i="14" s="1"/>
  <c r="AN91" i="14" s="1"/>
  <c r="Y91" i="14"/>
  <c r="Z91" i="14"/>
  <c r="W92" i="14"/>
  <c r="AE92" i="14" s="1"/>
  <c r="AI92" i="14" s="1"/>
  <c r="AM92" i="14" s="1"/>
  <c r="X92" i="14"/>
  <c r="AF92" i="14" s="1"/>
  <c r="AJ92" i="14" s="1"/>
  <c r="AN92" i="14" s="1"/>
  <c r="Y92" i="14"/>
  <c r="Z92" i="14"/>
  <c r="W93" i="14"/>
  <c r="AE93" i="14" s="1"/>
  <c r="AI93" i="14" s="1"/>
  <c r="AM93" i="14" s="1"/>
  <c r="X93" i="14"/>
  <c r="AF93" i="14" s="1"/>
  <c r="AJ93" i="14" s="1"/>
  <c r="AN93" i="14" s="1"/>
  <c r="Y93" i="14"/>
  <c r="Z93" i="14"/>
  <c r="W94" i="14"/>
  <c r="AE94" i="14" s="1"/>
  <c r="AI94" i="14" s="1"/>
  <c r="AM94" i="14" s="1"/>
  <c r="X94" i="14"/>
  <c r="AF94" i="14" s="1"/>
  <c r="AJ94" i="14" s="1"/>
  <c r="AN94" i="14" s="1"/>
  <c r="Y94" i="14"/>
  <c r="Z94" i="14"/>
  <c r="W95" i="14"/>
  <c r="AE95" i="14" s="1"/>
  <c r="AI95" i="14" s="1"/>
  <c r="AM95" i="14" s="1"/>
  <c r="X95" i="14"/>
  <c r="AF95" i="14" s="1"/>
  <c r="AJ95" i="14" s="1"/>
  <c r="AN95" i="14" s="1"/>
  <c r="Y95" i="14"/>
  <c r="Z95" i="14"/>
  <c r="W96" i="14"/>
  <c r="AE96" i="14" s="1"/>
  <c r="AI96" i="14" s="1"/>
  <c r="AM96" i="14" s="1"/>
  <c r="X96" i="14"/>
  <c r="AF96" i="14" s="1"/>
  <c r="AJ96" i="14" s="1"/>
  <c r="AN96" i="14" s="1"/>
  <c r="Y96" i="14"/>
  <c r="Z96" i="14"/>
  <c r="W97" i="14"/>
  <c r="AE97" i="14" s="1"/>
  <c r="AI97" i="14" s="1"/>
  <c r="AM97" i="14" s="1"/>
  <c r="X97" i="14"/>
  <c r="AF97" i="14" s="1"/>
  <c r="AJ97" i="14" s="1"/>
  <c r="AN97" i="14" s="1"/>
  <c r="Y97" i="14"/>
  <c r="Z97" i="14"/>
  <c r="W98" i="14"/>
  <c r="AE98" i="14" s="1"/>
  <c r="AI98" i="14" s="1"/>
  <c r="AM98" i="14" s="1"/>
  <c r="X98" i="14"/>
  <c r="AF98" i="14" s="1"/>
  <c r="AJ98" i="14" s="1"/>
  <c r="AN98" i="14" s="1"/>
  <c r="Y98" i="14"/>
  <c r="Z98" i="14"/>
  <c r="W99" i="14"/>
  <c r="AE99" i="14" s="1"/>
  <c r="AI99" i="14" s="1"/>
  <c r="AM99" i="14" s="1"/>
  <c r="X99" i="14"/>
  <c r="AF99" i="14" s="1"/>
  <c r="AJ99" i="14" s="1"/>
  <c r="AN99" i="14" s="1"/>
  <c r="Y99" i="14"/>
  <c r="Z99" i="14"/>
  <c r="W100" i="14"/>
  <c r="AE100" i="14" s="1"/>
  <c r="AI100" i="14" s="1"/>
  <c r="AM100" i="14" s="1"/>
  <c r="X100" i="14"/>
  <c r="AF100" i="14" s="1"/>
  <c r="AJ100" i="14" s="1"/>
  <c r="AN100" i="14" s="1"/>
  <c r="Y100" i="14"/>
  <c r="Z100" i="14"/>
  <c r="W101" i="14"/>
  <c r="AE101" i="14" s="1"/>
  <c r="AI101" i="14" s="1"/>
  <c r="AM101" i="14" s="1"/>
  <c r="X101" i="14"/>
  <c r="AF101" i="14" s="1"/>
  <c r="AJ101" i="14" s="1"/>
  <c r="AN101" i="14" s="1"/>
  <c r="Y101" i="14"/>
  <c r="Z101" i="14"/>
  <c r="W102" i="14"/>
  <c r="AE102" i="14" s="1"/>
  <c r="AI102" i="14" s="1"/>
  <c r="AM102" i="14" s="1"/>
  <c r="X102" i="14"/>
  <c r="AF102" i="14" s="1"/>
  <c r="AJ102" i="14" s="1"/>
  <c r="AN102" i="14" s="1"/>
  <c r="Y102" i="14"/>
  <c r="Z102" i="14"/>
  <c r="W103" i="14"/>
  <c r="AE103" i="14" s="1"/>
  <c r="AI103" i="14" s="1"/>
  <c r="AM103" i="14" s="1"/>
  <c r="X103" i="14"/>
  <c r="AF103" i="14" s="1"/>
  <c r="AJ103" i="14" s="1"/>
  <c r="AN103" i="14" s="1"/>
  <c r="Y103" i="14"/>
  <c r="Z103" i="14"/>
  <c r="W104" i="14"/>
  <c r="AE104" i="14" s="1"/>
  <c r="AI104" i="14" s="1"/>
  <c r="AM104" i="14" s="1"/>
  <c r="X104" i="14"/>
  <c r="AF104" i="14" s="1"/>
  <c r="AJ104" i="14" s="1"/>
  <c r="AN104" i="14" s="1"/>
  <c r="Y104" i="14"/>
  <c r="Z104" i="14"/>
  <c r="W105" i="14"/>
  <c r="AE105" i="14" s="1"/>
  <c r="AI105" i="14" s="1"/>
  <c r="AM105" i="14" s="1"/>
  <c r="X105" i="14"/>
  <c r="AF105" i="14" s="1"/>
  <c r="AJ105" i="14" s="1"/>
  <c r="AN105" i="14" s="1"/>
  <c r="Y105" i="14"/>
  <c r="Z105" i="14"/>
  <c r="W106" i="14"/>
  <c r="AE106" i="14" s="1"/>
  <c r="AI106" i="14" s="1"/>
  <c r="AM106" i="14" s="1"/>
  <c r="X106" i="14"/>
  <c r="AF106" i="14" s="1"/>
  <c r="AJ106" i="14" s="1"/>
  <c r="AN106" i="14" s="1"/>
  <c r="Y106" i="14"/>
  <c r="Z106" i="14"/>
  <c r="Z3" i="4"/>
  <c r="AA3" i="4"/>
  <c r="AB3" i="4"/>
  <c r="AC3" i="4"/>
  <c r="AD3" i="4"/>
  <c r="AE3" i="4"/>
  <c r="AF3" i="4"/>
  <c r="AG3" i="4"/>
  <c r="AH3" i="4"/>
  <c r="AI3" i="4"/>
  <c r="AJ3" i="4"/>
  <c r="AK3" i="4"/>
  <c r="AL3" i="4"/>
  <c r="Z8" i="4"/>
  <c r="AB8" i="4"/>
  <c r="AC8" i="4"/>
  <c r="AF8" i="4"/>
  <c r="AG8" i="4"/>
  <c r="AH8" i="4"/>
  <c r="AI8" i="4"/>
  <c r="AJ8" i="4"/>
  <c r="AK8" i="4"/>
  <c r="AL8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M3" i="4"/>
  <c r="N3" i="4"/>
  <c r="O3" i="4"/>
  <c r="P3" i="4"/>
  <c r="Q3" i="4"/>
  <c r="R3" i="4"/>
  <c r="S3" i="4"/>
  <c r="T3" i="4"/>
  <c r="U3" i="4"/>
  <c r="V3" i="4"/>
  <c r="W3" i="4"/>
  <c r="X3" i="4"/>
  <c r="Y3" i="4"/>
  <c r="N8" i="4"/>
  <c r="Q8" i="4"/>
  <c r="R8" i="4"/>
  <c r="T8" i="4"/>
  <c r="U8" i="4"/>
  <c r="X8" i="4"/>
  <c r="M9" i="4"/>
  <c r="N9" i="4"/>
  <c r="O9" i="4"/>
  <c r="P9" i="4"/>
  <c r="Q9" i="4"/>
  <c r="R9" i="4"/>
  <c r="S9" i="4"/>
  <c r="T9" i="4"/>
  <c r="U9" i="4"/>
  <c r="V9" i="4"/>
  <c r="W9" i="4"/>
  <c r="X9" i="4"/>
  <c r="Y9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AI17" i="14" l="1"/>
  <c r="AI16" i="14"/>
  <c r="AI15" i="14"/>
  <c r="AI14" i="14"/>
  <c r="AI13" i="14"/>
  <c r="AI12" i="14"/>
  <c r="AI11" i="14"/>
  <c r="AI10" i="14"/>
  <c r="AI9" i="14"/>
  <c r="AI8" i="14"/>
  <c r="W107" i="14"/>
  <c r="AE7" i="14"/>
  <c r="AI12" i="4"/>
  <c r="AK12" i="4"/>
  <c r="AK13" i="4" s="1"/>
  <c r="AG12" i="4"/>
  <c r="AG13" i="4" s="1"/>
  <c r="AC12" i="4"/>
  <c r="AC13" i="4" s="1"/>
  <c r="AL12" i="4"/>
  <c r="AL13" i="4" s="1"/>
  <c r="AH12" i="4"/>
  <c r="AH13" i="4" s="1"/>
  <c r="Z12" i="4"/>
  <c r="Z13" i="4" s="1"/>
  <c r="AI13" i="4"/>
  <c r="AJ12" i="4"/>
  <c r="AJ13" i="4" s="1"/>
  <c r="AF12" i="4"/>
  <c r="AF13" i="4" s="1"/>
  <c r="AB12" i="4"/>
  <c r="AB13" i="4" s="1"/>
  <c r="T12" i="4"/>
  <c r="T13" i="4" s="1"/>
  <c r="U12" i="4"/>
  <c r="Q12" i="4"/>
  <c r="Q13" i="4" s="1"/>
  <c r="X12" i="4"/>
  <c r="X13" i="4" s="1"/>
  <c r="U13" i="4"/>
  <c r="R12" i="4"/>
  <c r="R13" i="4" s="1"/>
  <c r="N12" i="4"/>
  <c r="N13" i="4" s="1"/>
  <c r="Z13" i="17"/>
  <c r="Z14" i="17" s="1"/>
  <c r="AB13" i="17"/>
  <c r="AB14" i="17" s="1"/>
  <c r="AC13" i="17"/>
  <c r="AF13" i="17"/>
  <c r="AF14" i="17" s="1"/>
  <c r="AG13" i="17"/>
  <c r="AG14" i="17" s="1"/>
  <c r="AH13" i="17"/>
  <c r="AH14" i="17" s="1"/>
  <c r="AI13" i="17"/>
  <c r="AI14" i="17" s="1"/>
  <c r="AJ13" i="17"/>
  <c r="AJ14" i="17" s="1"/>
  <c r="AK13" i="17"/>
  <c r="AK14" i="17" s="1"/>
  <c r="AL13" i="17"/>
  <c r="AL14" i="17" s="1"/>
  <c r="AC14" i="17"/>
  <c r="AV8" i="14"/>
  <c r="AW8" i="14" s="1"/>
  <c r="Z1" i="18"/>
  <c r="AA1" i="18" s="1"/>
  <c r="AX44" i="17" s="1"/>
  <c r="AT1" i="14"/>
  <c r="AU1" i="14" s="1"/>
  <c r="Z2" i="18"/>
  <c r="AA2" i="18" s="1"/>
  <c r="AX45" i="17" s="1"/>
  <c r="AB2" i="18"/>
  <c r="AC2" i="18" s="1"/>
  <c r="AY45" i="17" s="1"/>
  <c r="AT2" i="14"/>
  <c r="AU2" i="14" s="1"/>
  <c r="AZ45" i="17" s="1"/>
  <c r="AV2" i="14"/>
  <c r="AW2" i="14" s="1"/>
  <c r="Z3" i="18"/>
  <c r="AA3" i="18" s="1"/>
  <c r="AX46" i="17" s="1"/>
  <c r="AB3" i="18"/>
  <c r="AC3" i="18" s="1"/>
  <c r="AY46" i="17" s="1"/>
  <c r="AT3" i="14"/>
  <c r="AU3" i="14" s="1"/>
  <c r="AZ46" i="17" s="1"/>
  <c r="AV3" i="14"/>
  <c r="AW3" i="14" s="1"/>
  <c r="Z4" i="18"/>
  <c r="AA4" i="18" s="1"/>
  <c r="AX47" i="17" s="1"/>
  <c r="AB4" i="18"/>
  <c r="AC4" i="18" s="1"/>
  <c r="AY47" i="17" s="1"/>
  <c r="AT4" i="14"/>
  <c r="AU4" i="14" s="1"/>
  <c r="AZ47" i="17" s="1"/>
  <c r="AV4" i="14"/>
  <c r="AW4" i="14" s="1"/>
  <c r="Z5" i="18"/>
  <c r="AA5" i="18" s="1"/>
  <c r="AX48" i="17" s="1"/>
  <c r="AB5" i="18"/>
  <c r="AC5" i="18" s="1"/>
  <c r="AY48" i="17" s="1"/>
  <c r="AT5" i="14"/>
  <c r="AU5" i="14" s="1"/>
  <c r="AZ48" i="17" s="1"/>
  <c r="AV5" i="14"/>
  <c r="AW5" i="14" s="1"/>
  <c r="Z6" i="18"/>
  <c r="AA6" i="18" s="1"/>
  <c r="AX49" i="17" s="1"/>
  <c r="AB6" i="18"/>
  <c r="AC6" i="18" s="1"/>
  <c r="AY49" i="17" s="1"/>
  <c r="AT6" i="14"/>
  <c r="AU6" i="14" s="1"/>
  <c r="AZ49" i="17" s="1"/>
  <c r="AV6" i="14"/>
  <c r="AW6" i="14" s="1"/>
  <c r="Z7" i="18"/>
  <c r="AA7" i="18" s="1"/>
  <c r="AX50" i="17" s="1"/>
  <c r="AB7" i="18"/>
  <c r="AC7" i="18" s="1"/>
  <c r="AY50" i="17" s="1"/>
  <c r="AT7" i="14"/>
  <c r="AU7" i="14" s="1"/>
  <c r="AZ50" i="17" s="1"/>
  <c r="AV7" i="14"/>
  <c r="AW7" i="14" s="1"/>
  <c r="Z54" i="17"/>
  <c r="AA54" i="17"/>
  <c r="AB54" i="17"/>
  <c r="AC54" i="17"/>
  <c r="AD54" i="17"/>
  <c r="AE54" i="17"/>
  <c r="AF54" i="17"/>
  <c r="AG54" i="17"/>
  <c r="AH54" i="17"/>
  <c r="AI54" i="17"/>
  <c r="AJ54" i="17"/>
  <c r="AK54" i="17"/>
  <c r="AL54" i="17"/>
  <c r="Z55" i="17"/>
  <c r="AA55" i="17"/>
  <c r="AB55" i="17"/>
  <c r="AC55" i="17"/>
  <c r="AD55" i="17"/>
  <c r="AE55" i="17"/>
  <c r="AF55" i="17"/>
  <c r="AG55" i="17"/>
  <c r="AH55" i="17"/>
  <c r="AI55" i="17"/>
  <c r="AJ55" i="17"/>
  <c r="AK55" i="17"/>
  <c r="AL55" i="17"/>
  <c r="Z56" i="17"/>
  <c r="AA56" i="17"/>
  <c r="AB56" i="17"/>
  <c r="AC56" i="17"/>
  <c r="AD56" i="17"/>
  <c r="AE56" i="17"/>
  <c r="AF56" i="17"/>
  <c r="AG56" i="17"/>
  <c r="AH56" i="17"/>
  <c r="AI56" i="17"/>
  <c r="AJ56" i="17"/>
  <c r="AK56" i="17"/>
  <c r="AL56" i="17"/>
  <c r="Z57" i="17"/>
  <c r="AA57" i="17"/>
  <c r="AB57" i="17"/>
  <c r="AC57" i="17"/>
  <c r="AD57" i="17"/>
  <c r="AE57" i="17"/>
  <c r="AF57" i="17"/>
  <c r="AG57" i="17"/>
  <c r="AH57" i="17"/>
  <c r="AI57" i="17"/>
  <c r="AJ57" i="17"/>
  <c r="AK57" i="17"/>
  <c r="AL57" i="17"/>
  <c r="Z58" i="17"/>
  <c r="AA58" i="17"/>
  <c r="AB58" i="17"/>
  <c r="AC58" i="17"/>
  <c r="AD58" i="17"/>
  <c r="AE58" i="17"/>
  <c r="AF58" i="17"/>
  <c r="AG58" i="17"/>
  <c r="AH58" i="17"/>
  <c r="AI58" i="17"/>
  <c r="AJ58" i="17"/>
  <c r="AK58" i="17"/>
  <c r="AL58" i="17"/>
  <c r="Z59" i="17"/>
  <c r="AA59" i="17"/>
  <c r="AB59" i="17"/>
  <c r="AC59" i="17"/>
  <c r="AD59" i="17"/>
  <c r="AE59" i="17"/>
  <c r="AF59" i="17"/>
  <c r="AG59" i="17"/>
  <c r="AH59" i="17"/>
  <c r="AI59" i="17"/>
  <c r="AJ59" i="17"/>
  <c r="AK59" i="17"/>
  <c r="AL59" i="17"/>
  <c r="Z60" i="17"/>
  <c r="AA60" i="17"/>
  <c r="AB60" i="17"/>
  <c r="AC60" i="17"/>
  <c r="AD60" i="17"/>
  <c r="AE60" i="17"/>
  <c r="AF60" i="17"/>
  <c r="AG60" i="17"/>
  <c r="AH60" i="17"/>
  <c r="AI60" i="17"/>
  <c r="AJ60" i="17"/>
  <c r="AK60" i="17"/>
  <c r="AL60" i="17"/>
  <c r="Z61" i="17"/>
  <c r="AA61" i="17"/>
  <c r="AB61" i="17"/>
  <c r="AC61" i="17"/>
  <c r="AD61" i="17"/>
  <c r="AE61" i="17"/>
  <c r="AF61" i="17"/>
  <c r="AG61" i="17"/>
  <c r="AH61" i="17"/>
  <c r="AI61" i="17"/>
  <c r="AJ61" i="17"/>
  <c r="AK61" i="17"/>
  <c r="AL61" i="17"/>
  <c r="Z62" i="17"/>
  <c r="AA62" i="17"/>
  <c r="AB62" i="17"/>
  <c r="AC62" i="17"/>
  <c r="AD62" i="17"/>
  <c r="AE62" i="17"/>
  <c r="AF62" i="17"/>
  <c r="AG62" i="17"/>
  <c r="AH62" i="17"/>
  <c r="AI62" i="17"/>
  <c r="AJ62" i="17"/>
  <c r="AK62" i="17"/>
  <c r="AL62" i="17"/>
  <c r="Z63" i="17"/>
  <c r="AA63" i="17"/>
  <c r="AB63" i="17"/>
  <c r="AC63" i="17"/>
  <c r="AD63" i="17"/>
  <c r="AE63" i="17"/>
  <c r="AF63" i="17"/>
  <c r="AG63" i="17"/>
  <c r="AH63" i="17"/>
  <c r="AI63" i="17"/>
  <c r="AJ63" i="17"/>
  <c r="AK63" i="17"/>
  <c r="AL63" i="17"/>
  <c r="Z64" i="17"/>
  <c r="AA64" i="17"/>
  <c r="AB64" i="17"/>
  <c r="AC64" i="17"/>
  <c r="AD64" i="17"/>
  <c r="AE64" i="17"/>
  <c r="AF64" i="17"/>
  <c r="AG64" i="17"/>
  <c r="AH64" i="17"/>
  <c r="AI64" i="17"/>
  <c r="AJ64" i="17"/>
  <c r="AK64" i="17"/>
  <c r="AL64" i="17"/>
  <c r="Z65" i="17"/>
  <c r="AA65" i="17"/>
  <c r="AB65" i="17"/>
  <c r="AC65" i="17"/>
  <c r="AD65" i="17"/>
  <c r="AE65" i="17"/>
  <c r="AF65" i="17"/>
  <c r="AG65" i="17"/>
  <c r="AH65" i="17"/>
  <c r="AI65" i="17"/>
  <c r="AJ65" i="17"/>
  <c r="AK65" i="17"/>
  <c r="AL65" i="17"/>
  <c r="Z66" i="17"/>
  <c r="AA66" i="17"/>
  <c r="AB66" i="17"/>
  <c r="AC66" i="17"/>
  <c r="AD66" i="17"/>
  <c r="AE66" i="17"/>
  <c r="AF66" i="17"/>
  <c r="AG66" i="17"/>
  <c r="AH66" i="17"/>
  <c r="AI66" i="17"/>
  <c r="AJ66" i="17"/>
  <c r="AK66" i="17"/>
  <c r="AL66" i="17"/>
  <c r="Z67" i="17"/>
  <c r="AA67" i="17"/>
  <c r="AB67" i="17"/>
  <c r="AC67" i="17"/>
  <c r="AD67" i="17"/>
  <c r="AE67" i="17"/>
  <c r="AF67" i="17"/>
  <c r="AG67" i="17"/>
  <c r="AH67" i="17"/>
  <c r="AI67" i="17"/>
  <c r="AJ67" i="17"/>
  <c r="AK67" i="17"/>
  <c r="AL67" i="17"/>
  <c r="Z68" i="17"/>
  <c r="AA68" i="17"/>
  <c r="AB68" i="17"/>
  <c r="AC68" i="17"/>
  <c r="AD68" i="17"/>
  <c r="AE68" i="17"/>
  <c r="AF68" i="17"/>
  <c r="AG68" i="17"/>
  <c r="AH68" i="17"/>
  <c r="AI68" i="17"/>
  <c r="AJ68" i="17"/>
  <c r="AK68" i="17"/>
  <c r="AL68" i="17"/>
  <c r="Z69" i="17"/>
  <c r="AA69" i="17"/>
  <c r="AB69" i="17"/>
  <c r="AC69" i="17"/>
  <c r="AD69" i="17"/>
  <c r="AE69" i="17"/>
  <c r="AF69" i="17"/>
  <c r="AG69" i="17"/>
  <c r="AH69" i="17"/>
  <c r="AI69" i="17"/>
  <c r="AJ69" i="17"/>
  <c r="AK69" i="17"/>
  <c r="AL69" i="17"/>
  <c r="Z70" i="17"/>
  <c r="AA70" i="17"/>
  <c r="AB70" i="17"/>
  <c r="AC70" i="17"/>
  <c r="AD70" i="17"/>
  <c r="AE70" i="17"/>
  <c r="AF70" i="17"/>
  <c r="AG70" i="17"/>
  <c r="AH70" i="17"/>
  <c r="AI70" i="17"/>
  <c r="AJ70" i="17"/>
  <c r="AK70" i="17"/>
  <c r="AL70" i="17"/>
  <c r="Z71" i="17"/>
  <c r="AA71" i="17"/>
  <c r="AB71" i="17"/>
  <c r="AC71" i="17"/>
  <c r="AD71" i="17"/>
  <c r="AE71" i="17"/>
  <c r="AF71" i="17"/>
  <c r="AG71" i="17"/>
  <c r="AH71" i="17"/>
  <c r="AI71" i="17"/>
  <c r="AJ71" i="17"/>
  <c r="AK71" i="17"/>
  <c r="AL71" i="17"/>
  <c r="Z72" i="17"/>
  <c r="AA72" i="17"/>
  <c r="AB72" i="17"/>
  <c r="AC72" i="17"/>
  <c r="AD72" i="17"/>
  <c r="AE72" i="17"/>
  <c r="AF72" i="17"/>
  <c r="AG72" i="17"/>
  <c r="AH72" i="17"/>
  <c r="AI72" i="17"/>
  <c r="AJ72" i="17"/>
  <c r="AK72" i="17"/>
  <c r="AL72" i="17"/>
  <c r="Z73" i="17"/>
  <c r="AA73" i="17"/>
  <c r="AB73" i="17"/>
  <c r="AC73" i="17"/>
  <c r="AD73" i="17"/>
  <c r="AE73" i="17"/>
  <c r="AF73" i="17"/>
  <c r="AG73" i="17"/>
  <c r="AH73" i="17"/>
  <c r="AI73" i="17"/>
  <c r="AJ73" i="17"/>
  <c r="AK73" i="17"/>
  <c r="AL73" i="17"/>
  <c r="Z74" i="17"/>
  <c r="AA74" i="17"/>
  <c r="AB74" i="17"/>
  <c r="AC74" i="17"/>
  <c r="AD74" i="17"/>
  <c r="AE74" i="17"/>
  <c r="AF74" i="17"/>
  <c r="AG74" i="17"/>
  <c r="AH74" i="17"/>
  <c r="AI74" i="17"/>
  <c r="AJ74" i="17"/>
  <c r="AK74" i="17"/>
  <c r="AL74" i="17"/>
  <c r="Z75" i="17"/>
  <c r="AA75" i="17"/>
  <c r="AB75" i="17"/>
  <c r="AC75" i="17"/>
  <c r="AD75" i="17"/>
  <c r="AE75" i="17"/>
  <c r="AF75" i="17"/>
  <c r="AG75" i="17"/>
  <c r="AH75" i="17"/>
  <c r="AI75" i="17"/>
  <c r="AJ75" i="17"/>
  <c r="AK75" i="17"/>
  <c r="AL75" i="17"/>
  <c r="Z76" i="17"/>
  <c r="AA76" i="17"/>
  <c r="AB76" i="17"/>
  <c r="AC76" i="17"/>
  <c r="AD76" i="17"/>
  <c r="AE76" i="17"/>
  <c r="AF76" i="17"/>
  <c r="AG76" i="17"/>
  <c r="AH76" i="17"/>
  <c r="AI76" i="17"/>
  <c r="AJ76" i="17"/>
  <c r="AK76" i="17"/>
  <c r="AL76" i="17"/>
  <c r="Z77" i="17"/>
  <c r="AA77" i="17"/>
  <c r="AB77" i="17"/>
  <c r="AC77" i="17"/>
  <c r="AD77" i="17"/>
  <c r="AE77" i="17"/>
  <c r="AF77" i="17"/>
  <c r="AG77" i="17"/>
  <c r="AH77" i="17"/>
  <c r="AI77" i="17"/>
  <c r="AJ77" i="17"/>
  <c r="AK77" i="17"/>
  <c r="AL77" i="17"/>
  <c r="Z78" i="17"/>
  <c r="AA78" i="17"/>
  <c r="AB78" i="17"/>
  <c r="AC78" i="17"/>
  <c r="AD78" i="17"/>
  <c r="AE78" i="17"/>
  <c r="AF78" i="17"/>
  <c r="AG78" i="17"/>
  <c r="AH78" i="17"/>
  <c r="AI78" i="17"/>
  <c r="AJ78" i="17"/>
  <c r="AK78" i="17"/>
  <c r="AL78" i="17"/>
  <c r="Z79" i="17"/>
  <c r="AA79" i="17"/>
  <c r="AB79" i="17"/>
  <c r="AC79" i="17"/>
  <c r="AD79" i="17"/>
  <c r="AE79" i="17"/>
  <c r="AF79" i="17"/>
  <c r="AG79" i="17"/>
  <c r="AH79" i="17"/>
  <c r="AI79" i="17"/>
  <c r="AJ79" i="17"/>
  <c r="AK79" i="17"/>
  <c r="AL79" i="17"/>
  <c r="Z80" i="17"/>
  <c r="AA80" i="17"/>
  <c r="AB80" i="17"/>
  <c r="AC80" i="17"/>
  <c r="AD80" i="17"/>
  <c r="AE80" i="17"/>
  <c r="AF80" i="17"/>
  <c r="AG80" i="17"/>
  <c r="AH80" i="17"/>
  <c r="AI80" i="17"/>
  <c r="AJ80" i="17"/>
  <c r="AK80" i="17"/>
  <c r="AL80" i="17"/>
  <c r="Z81" i="17"/>
  <c r="AA81" i="17"/>
  <c r="AB81" i="17"/>
  <c r="AC81" i="17"/>
  <c r="AD81" i="17"/>
  <c r="AE81" i="17"/>
  <c r="AF81" i="17"/>
  <c r="AG81" i="17"/>
  <c r="AH81" i="17"/>
  <c r="AI81" i="17"/>
  <c r="AJ81" i="17"/>
  <c r="AK81" i="17"/>
  <c r="AL81" i="17"/>
  <c r="Z82" i="17"/>
  <c r="AA82" i="17"/>
  <c r="AB82" i="17"/>
  <c r="AC82" i="17"/>
  <c r="AD82" i="17"/>
  <c r="AE82" i="17"/>
  <c r="AF82" i="17"/>
  <c r="AG82" i="17"/>
  <c r="AH82" i="17"/>
  <c r="AI82" i="17"/>
  <c r="AJ82" i="17"/>
  <c r="AK82" i="17"/>
  <c r="AL82" i="17"/>
  <c r="Z83" i="17"/>
  <c r="AA83" i="17"/>
  <c r="AB83" i="17"/>
  <c r="AC83" i="17"/>
  <c r="AD83" i="17"/>
  <c r="AE83" i="17"/>
  <c r="AF83" i="17"/>
  <c r="AG83" i="17"/>
  <c r="AH83" i="17"/>
  <c r="AI83" i="17"/>
  <c r="AJ83" i="17"/>
  <c r="AK83" i="17"/>
  <c r="AL83" i="17"/>
  <c r="Z84" i="17"/>
  <c r="AA84" i="17"/>
  <c r="AB84" i="17"/>
  <c r="AC84" i="17"/>
  <c r="AD84" i="17"/>
  <c r="AE84" i="17"/>
  <c r="AF84" i="17"/>
  <c r="AG84" i="17"/>
  <c r="AH84" i="17"/>
  <c r="AI84" i="17"/>
  <c r="AJ84" i="17"/>
  <c r="AK84" i="17"/>
  <c r="AL84" i="17"/>
  <c r="Z85" i="17"/>
  <c r="AA85" i="17"/>
  <c r="AB85" i="17"/>
  <c r="AC85" i="17"/>
  <c r="AD85" i="17"/>
  <c r="AE85" i="17"/>
  <c r="AF85" i="17"/>
  <c r="AG85" i="17"/>
  <c r="AH85" i="17"/>
  <c r="AI85" i="17"/>
  <c r="AJ85" i="17"/>
  <c r="AK85" i="17"/>
  <c r="AL85" i="17"/>
  <c r="Z86" i="17"/>
  <c r="AA86" i="17"/>
  <c r="AB86" i="17"/>
  <c r="AC86" i="17"/>
  <c r="AD86" i="17"/>
  <c r="AE86" i="17"/>
  <c r="AF86" i="17"/>
  <c r="AG86" i="17"/>
  <c r="AH86" i="17"/>
  <c r="AI86" i="17"/>
  <c r="AJ86" i="17"/>
  <c r="AK86" i="17"/>
  <c r="AL86" i="17"/>
  <c r="Z87" i="17"/>
  <c r="AA87" i="17"/>
  <c r="AB87" i="17"/>
  <c r="AC87" i="17"/>
  <c r="AD87" i="17"/>
  <c r="AE87" i="17"/>
  <c r="AF87" i="17"/>
  <c r="AG87" i="17"/>
  <c r="AH87" i="17"/>
  <c r="AI87" i="17"/>
  <c r="AJ87" i="17"/>
  <c r="AK87" i="17"/>
  <c r="AL87" i="17"/>
  <c r="Z88" i="17"/>
  <c r="AA88" i="17"/>
  <c r="AB88" i="17"/>
  <c r="AC88" i="17"/>
  <c r="AD88" i="17"/>
  <c r="AE88" i="17"/>
  <c r="AF88" i="17"/>
  <c r="AG88" i="17"/>
  <c r="AH88" i="17"/>
  <c r="AI88" i="17"/>
  <c r="AJ88" i="17"/>
  <c r="AK88" i="17"/>
  <c r="AL88" i="17"/>
  <c r="Z89" i="17"/>
  <c r="AA89" i="17"/>
  <c r="AB89" i="17"/>
  <c r="AC89" i="17"/>
  <c r="AD89" i="17"/>
  <c r="AE89" i="17"/>
  <c r="AF89" i="17"/>
  <c r="AG89" i="17"/>
  <c r="AH89" i="17"/>
  <c r="AI89" i="17"/>
  <c r="AJ89" i="17"/>
  <c r="AK89" i="17"/>
  <c r="AL89" i="17"/>
  <c r="Z90" i="17"/>
  <c r="AA90" i="17"/>
  <c r="AB90" i="17"/>
  <c r="AC90" i="17"/>
  <c r="AD90" i="17"/>
  <c r="AE90" i="17"/>
  <c r="AF90" i="17"/>
  <c r="AG90" i="17"/>
  <c r="AH90" i="17"/>
  <c r="AI90" i="17"/>
  <c r="AJ90" i="17"/>
  <c r="AK90" i="17"/>
  <c r="AL90" i="17"/>
  <c r="Z91" i="17"/>
  <c r="AA91" i="17"/>
  <c r="AB91" i="17"/>
  <c r="AC91" i="17"/>
  <c r="AD91" i="17"/>
  <c r="AE91" i="17"/>
  <c r="AF91" i="17"/>
  <c r="AG91" i="17"/>
  <c r="AH91" i="17"/>
  <c r="AI91" i="17"/>
  <c r="AJ91" i="17"/>
  <c r="AK91" i="17"/>
  <c r="AL91" i="17"/>
  <c r="Z92" i="17"/>
  <c r="AA92" i="17"/>
  <c r="AB92" i="17"/>
  <c r="AC92" i="17"/>
  <c r="AD92" i="17"/>
  <c r="AE92" i="17"/>
  <c r="AF92" i="17"/>
  <c r="AG92" i="17"/>
  <c r="AH92" i="17"/>
  <c r="AI92" i="17"/>
  <c r="AJ92" i="17"/>
  <c r="AK92" i="17"/>
  <c r="AL92" i="17"/>
  <c r="Z93" i="17"/>
  <c r="AA93" i="17"/>
  <c r="AB93" i="17"/>
  <c r="AC93" i="17"/>
  <c r="AD93" i="17"/>
  <c r="AE93" i="17"/>
  <c r="AF93" i="17"/>
  <c r="AG93" i="17"/>
  <c r="AH93" i="17"/>
  <c r="AI93" i="17"/>
  <c r="AJ93" i="17"/>
  <c r="AK93" i="17"/>
  <c r="AL93" i="17"/>
  <c r="Z94" i="17"/>
  <c r="AA94" i="17"/>
  <c r="AB94" i="17"/>
  <c r="AC94" i="17"/>
  <c r="AD94" i="17"/>
  <c r="AE94" i="17"/>
  <c r="AF94" i="17"/>
  <c r="AG94" i="17"/>
  <c r="AH94" i="17"/>
  <c r="AI94" i="17"/>
  <c r="AJ94" i="17"/>
  <c r="AK94" i="17"/>
  <c r="AL94" i="17"/>
  <c r="Z95" i="17"/>
  <c r="AA95" i="17"/>
  <c r="AB95" i="17"/>
  <c r="AC95" i="17"/>
  <c r="AD95" i="17"/>
  <c r="AE95" i="17"/>
  <c r="AF95" i="17"/>
  <c r="AG95" i="17"/>
  <c r="AH95" i="17"/>
  <c r="AI95" i="17"/>
  <c r="AJ95" i="17"/>
  <c r="AK95" i="17"/>
  <c r="AL95" i="17"/>
  <c r="Z96" i="17"/>
  <c r="AA96" i="17"/>
  <c r="AB96" i="17"/>
  <c r="AC96" i="17"/>
  <c r="AD96" i="17"/>
  <c r="AE96" i="17"/>
  <c r="AF96" i="17"/>
  <c r="AG96" i="17"/>
  <c r="AH96" i="17"/>
  <c r="AI96" i="17"/>
  <c r="AJ96" i="17"/>
  <c r="AK96" i="17"/>
  <c r="AL96" i="17"/>
  <c r="Z97" i="17"/>
  <c r="AA97" i="17"/>
  <c r="AB97" i="17"/>
  <c r="AC97" i="17"/>
  <c r="AD97" i="17"/>
  <c r="AE97" i="17"/>
  <c r="AF97" i="17"/>
  <c r="AG97" i="17"/>
  <c r="AH97" i="17"/>
  <c r="AI97" i="17"/>
  <c r="AJ97" i="17"/>
  <c r="AK97" i="17"/>
  <c r="AL97" i="17"/>
  <c r="Z98" i="17"/>
  <c r="AA98" i="17"/>
  <c r="AB98" i="17"/>
  <c r="AC98" i="17"/>
  <c r="AD98" i="17"/>
  <c r="AE98" i="17"/>
  <c r="AF98" i="17"/>
  <c r="AG98" i="17"/>
  <c r="AH98" i="17"/>
  <c r="AI98" i="17"/>
  <c r="AJ98" i="17"/>
  <c r="AK98" i="17"/>
  <c r="AL98" i="17"/>
  <c r="Z99" i="17"/>
  <c r="AA99" i="17"/>
  <c r="AB99" i="17"/>
  <c r="AC99" i="17"/>
  <c r="AD99" i="17"/>
  <c r="AE99" i="17"/>
  <c r="AF99" i="17"/>
  <c r="AG99" i="17"/>
  <c r="AH99" i="17"/>
  <c r="AI99" i="17"/>
  <c r="AJ99" i="17"/>
  <c r="AK99" i="17"/>
  <c r="AL99" i="17"/>
  <c r="Z100" i="17"/>
  <c r="AA100" i="17"/>
  <c r="AB100" i="17"/>
  <c r="AC100" i="17"/>
  <c r="AD100" i="17"/>
  <c r="AE100" i="17"/>
  <c r="AF100" i="17"/>
  <c r="AG100" i="17"/>
  <c r="AH100" i="17"/>
  <c r="AI100" i="17"/>
  <c r="AJ100" i="17"/>
  <c r="AK100" i="17"/>
  <c r="AL100" i="17"/>
  <c r="Z101" i="17"/>
  <c r="AA101" i="17"/>
  <c r="AB101" i="17"/>
  <c r="AC101" i="17"/>
  <c r="AD101" i="17"/>
  <c r="AE101" i="17"/>
  <c r="AF101" i="17"/>
  <c r="AG101" i="17"/>
  <c r="AH101" i="17"/>
  <c r="AI101" i="17"/>
  <c r="AJ101" i="17"/>
  <c r="AK101" i="17"/>
  <c r="AL101" i="17"/>
  <c r="Z102" i="17"/>
  <c r="AA102" i="17"/>
  <c r="AB102" i="17"/>
  <c r="AC102" i="17"/>
  <c r="AD102" i="17"/>
  <c r="AE102" i="17"/>
  <c r="AF102" i="17"/>
  <c r="AG102" i="17"/>
  <c r="AH102" i="17"/>
  <c r="AI102" i="17"/>
  <c r="AJ102" i="17"/>
  <c r="AK102" i="17"/>
  <c r="AL102" i="17"/>
  <c r="Z103" i="17"/>
  <c r="AA103" i="17"/>
  <c r="AB103" i="17"/>
  <c r="AC103" i="17"/>
  <c r="AD103" i="17"/>
  <c r="AE103" i="17"/>
  <c r="AF103" i="17"/>
  <c r="AG103" i="17"/>
  <c r="AH103" i="17"/>
  <c r="AI103" i="17"/>
  <c r="AJ103" i="17"/>
  <c r="AK103" i="17"/>
  <c r="AL103" i="17"/>
  <c r="Z104" i="17"/>
  <c r="AA104" i="17"/>
  <c r="AB104" i="17"/>
  <c r="AC104" i="17"/>
  <c r="AD104" i="17"/>
  <c r="AE104" i="17"/>
  <c r="AF104" i="17"/>
  <c r="AG104" i="17"/>
  <c r="AH104" i="17"/>
  <c r="AI104" i="17"/>
  <c r="AJ104" i="17"/>
  <c r="AK104" i="17"/>
  <c r="AL104" i="17"/>
  <c r="Z105" i="17"/>
  <c r="AA105" i="17"/>
  <c r="AB105" i="17"/>
  <c r="AC105" i="17"/>
  <c r="AD105" i="17"/>
  <c r="AE105" i="17"/>
  <c r="AF105" i="17"/>
  <c r="AG105" i="17"/>
  <c r="AH105" i="17"/>
  <c r="AI105" i="17"/>
  <c r="AJ105" i="17"/>
  <c r="AK105" i="17"/>
  <c r="AL105" i="17"/>
  <c r="Z106" i="17"/>
  <c r="AA106" i="17"/>
  <c r="AB106" i="17"/>
  <c r="AC106" i="17"/>
  <c r="AD106" i="17"/>
  <c r="AE106" i="17"/>
  <c r="AF106" i="17"/>
  <c r="AG106" i="17"/>
  <c r="AH106" i="17"/>
  <c r="AI106" i="17"/>
  <c r="AJ106" i="17"/>
  <c r="AK106" i="17"/>
  <c r="AL106" i="17"/>
  <c r="Z107" i="17"/>
  <c r="AA107" i="17"/>
  <c r="AB107" i="17"/>
  <c r="AC107" i="17"/>
  <c r="AD107" i="17"/>
  <c r="AE107" i="17"/>
  <c r="AF107" i="17"/>
  <c r="AG107" i="17"/>
  <c r="AH107" i="17"/>
  <c r="AI107" i="17"/>
  <c r="AJ107" i="17"/>
  <c r="AK107" i="17"/>
  <c r="AL107" i="17"/>
  <c r="Z108" i="17"/>
  <c r="AA108" i="17"/>
  <c r="AB108" i="17"/>
  <c r="AC108" i="17"/>
  <c r="AD108" i="17"/>
  <c r="AE108" i="17"/>
  <c r="AF108" i="17"/>
  <c r="AG108" i="17"/>
  <c r="AH108" i="17"/>
  <c r="AI108" i="17"/>
  <c r="AJ108" i="17"/>
  <c r="AK108" i="17"/>
  <c r="AL108" i="17"/>
  <c r="Z109" i="17"/>
  <c r="AA109" i="17"/>
  <c r="AB109" i="17"/>
  <c r="AC109" i="17"/>
  <c r="AD109" i="17"/>
  <c r="AE109" i="17"/>
  <c r="AF109" i="17"/>
  <c r="AG109" i="17"/>
  <c r="AH109" i="17"/>
  <c r="AI109" i="17"/>
  <c r="AJ109" i="17"/>
  <c r="AK109" i="17"/>
  <c r="AL109" i="17"/>
  <c r="Z110" i="17"/>
  <c r="AA110" i="17"/>
  <c r="AB110" i="17"/>
  <c r="AC110" i="17"/>
  <c r="AD110" i="17"/>
  <c r="AE110" i="17"/>
  <c r="AF110" i="17"/>
  <c r="AG110" i="17"/>
  <c r="AH110" i="17"/>
  <c r="AI110" i="17"/>
  <c r="AJ110" i="17"/>
  <c r="AK110" i="17"/>
  <c r="AL110" i="17"/>
  <c r="Z111" i="17"/>
  <c r="AA111" i="17"/>
  <c r="AB111" i="17"/>
  <c r="AC111" i="17"/>
  <c r="AD111" i="17"/>
  <c r="AE111" i="17"/>
  <c r="AF111" i="17"/>
  <c r="AG111" i="17"/>
  <c r="AH111" i="17"/>
  <c r="AI111" i="17"/>
  <c r="AJ111" i="17"/>
  <c r="AK111" i="17"/>
  <c r="AL111" i="17"/>
  <c r="Z112" i="17"/>
  <c r="AA112" i="17"/>
  <c r="AB112" i="17"/>
  <c r="AC112" i="17"/>
  <c r="AD112" i="17"/>
  <c r="AE112" i="17"/>
  <c r="AF112" i="17"/>
  <c r="AG112" i="17"/>
  <c r="AH112" i="17"/>
  <c r="AI112" i="17"/>
  <c r="AJ112" i="17"/>
  <c r="AK112" i="17"/>
  <c r="AL112" i="17"/>
  <c r="Z113" i="17"/>
  <c r="AA113" i="17"/>
  <c r="AB113" i="17"/>
  <c r="AC113" i="17"/>
  <c r="AD113" i="17"/>
  <c r="AE113" i="17"/>
  <c r="AF113" i="17"/>
  <c r="AG113" i="17"/>
  <c r="AH113" i="17"/>
  <c r="AI113" i="17"/>
  <c r="AJ113" i="17"/>
  <c r="AK113" i="17"/>
  <c r="AL113" i="17"/>
  <c r="Z114" i="17"/>
  <c r="AA114" i="17"/>
  <c r="AB114" i="17"/>
  <c r="AC114" i="17"/>
  <c r="AD114" i="17"/>
  <c r="AE114" i="17"/>
  <c r="AF114" i="17"/>
  <c r="AG114" i="17"/>
  <c r="AH114" i="17"/>
  <c r="AI114" i="17"/>
  <c r="AJ114" i="17"/>
  <c r="AK114" i="17"/>
  <c r="AL114" i="17"/>
  <c r="A1" i="22"/>
  <c r="E46" i="18"/>
  <c r="E47" i="18"/>
  <c r="E6" i="18"/>
  <c r="E7" i="18"/>
  <c r="E8" i="18"/>
  <c r="Q8" i="18" s="1"/>
  <c r="E9" i="18"/>
  <c r="E10" i="18"/>
  <c r="Q10" i="18" s="1"/>
  <c r="E11" i="18"/>
  <c r="Q11" i="18" s="1"/>
  <c r="K12" i="14" s="1"/>
  <c r="P12" i="14" s="1"/>
  <c r="E12" i="18"/>
  <c r="Q12" i="18" s="1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0" i="18"/>
  <c r="E71" i="18"/>
  <c r="E72" i="18"/>
  <c r="E73" i="18"/>
  <c r="E74" i="18"/>
  <c r="E75" i="18"/>
  <c r="E76" i="18"/>
  <c r="E77" i="18"/>
  <c r="E78" i="18"/>
  <c r="E79" i="18"/>
  <c r="E80" i="18"/>
  <c r="E81" i="18"/>
  <c r="E82" i="18"/>
  <c r="E83" i="18"/>
  <c r="E84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E100" i="18"/>
  <c r="E101" i="18"/>
  <c r="E102" i="18"/>
  <c r="E103" i="18"/>
  <c r="E104" i="18"/>
  <c r="E105" i="18"/>
  <c r="E112" i="18"/>
  <c r="E113" i="18"/>
  <c r="E114" i="18"/>
  <c r="E115" i="18"/>
  <c r="E116" i="18"/>
  <c r="E117" i="18"/>
  <c r="E118" i="18"/>
  <c r="E119" i="18"/>
  <c r="E120" i="18"/>
  <c r="E121" i="18"/>
  <c r="M66" i="17"/>
  <c r="M67" i="17"/>
  <c r="M65" i="17"/>
  <c r="M112" i="17"/>
  <c r="M78" i="17"/>
  <c r="M54" i="17"/>
  <c r="M55" i="17"/>
  <c r="M56" i="17"/>
  <c r="M57" i="17"/>
  <c r="M58" i="17"/>
  <c r="M59" i="17"/>
  <c r="M60" i="17"/>
  <c r="M61" i="17"/>
  <c r="M62" i="17"/>
  <c r="M63" i="17"/>
  <c r="M64" i="17"/>
  <c r="M68" i="17"/>
  <c r="M69" i="17"/>
  <c r="M70" i="17"/>
  <c r="M71" i="17"/>
  <c r="M72" i="17"/>
  <c r="M73" i="17"/>
  <c r="M74" i="17"/>
  <c r="M75" i="17"/>
  <c r="M76" i="17"/>
  <c r="M77" i="17"/>
  <c r="M79" i="17"/>
  <c r="M80" i="17"/>
  <c r="M81" i="17"/>
  <c r="M82" i="17"/>
  <c r="M83" i="17"/>
  <c r="M84" i="17"/>
  <c r="M85" i="17"/>
  <c r="M86" i="17"/>
  <c r="M87" i="17"/>
  <c r="M88" i="17"/>
  <c r="M89" i="17"/>
  <c r="M90" i="17"/>
  <c r="M91" i="17"/>
  <c r="M92" i="17"/>
  <c r="M93" i="17"/>
  <c r="M94" i="17"/>
  <c r="M95" i="17"/>
  <c r="M96" i="17"/>
  <c r="M97" i="17"/>
  <c r="M98" i="17"/>
  <c r="M99" i="17"/>
  <c r="M100" i="17"/>
  <c r="M101" i="17"/>
  <c r="M102" i="17"/>
  <c r="M103" i="17"/>
  <c r="M104" i="17"/>
  <c r="M105" i="17"/>
  <c r="M106" i="17"/>
  <c r="M107" i="17"/>
  <c r="M108" i="17"/>
  <c r="M109" i="17"/>
  <c r="M110" i="17"/>
  <c r="M111" i="17"/>
  <c r="M113" i="17"/>
  <c r="M114" i="17"/>
  <c r="N66" i="17"/>
  <c r="N67" i="17"/>
  <c r="N65" i="17"/>
  <c r="N112" i="17"/>
  <c r="N78" i="17"/>
  <c r="N54" i="17"/>
  <c r="N55" i="17"/>
  <c r="N56" i="17"/>
  <c r="N57" i="17"/>
  <c r="N58" i="17"/>
  <c r="N59" i="17"/>
  <c r="N60" i="17"/>
  <c r="N61" i="17"/>
  <c r="N62" i="17"/>
  <c r="N63" i="17"/>
  <c r="N64" i="17"/>
  <c r="N68" i="17"/>
  <c r="N69" i="17"/>
  <c r="N70" i="17"/>
  <c r="N71" i="17"/>
  <c r="N72" i="17"/>
  <c r="N73" i="17"/>
  <c r="N74" i="17"/>
  <c r="N75" i="17"/>
  <c r="N76" i="17"/>
  <c r="N77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92" i="17"/>
  <c r="N93" i="17"/>
  <c r="N94" i="17"/>
  <c r="N95" i="17"/>
  <c r="N96" i="17"/>
  <c r="N97" i="17"/>
  <c r="N98" i="17"/>
  <c r="N99" i="17"/>
  <c r="N100" i="17"/>
  <c r="N101" i="17"/>
  <c r="N102" i="17"/>
  <c r="N103" i="17"/>
  <c r="N104" i="17"/>
  <c r="N105" i="17"/>
  <c r="N106" i="17"/>
  <c r="N107" i="17"/>
  <c r="N108" i="17"/>
  <c r="N109" i="17"/>
  <c r="N110" i="17"/>
  <c r="N111" i="17"/>
  <c r="N113" i="17"/>
  <c r="N114" i="17"/>
  <c r="O66" i="17"/>
  <c r="O67" i="17"/>
  <c r="O65" i="17"/>
  <c r="O112" i="17"/>
  <c r="O78" i="17"/>
  <c r="O54" i="17"/>
  <c r="O55" i="17"/>
  <c r="O56" i="17"/>
  <c r="O57" i="17"/>
  <c r="O58" i="17"/>
  <c r="O59" i="17"/>
  <c r="O60" i="17"/>
  <c r="O61" i="17"/>
  <c r="O62" i="17"/>
  <c r="O63" i="17"/>
  <c r="O64" i="17"/>
  <c r="O68" i="17"/>
  <c r="O69" i="17"/>
  <c r="O70" i="17"/>
  <c r="O71" i="17"/>
  <c r="O72" i="17"/>
  <c r="O73" i="17"/>
  <c r="O74" i="17"/>
  <c r="O75" i="17"/>
  <c r="O76" i="17"/>
  <c r="O77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3" i="17"/>
  <c r="O114" i="17"/>
  <c r="J66" i="17"/>
  <c r="J67" i="17"/>
  <c r="J65" i="17"/>
  <c r="J112" i="17"/>
  <c r="J78" i="17"/>
  <c r="J54" i="17"/>
  <c r="J55" i="17"/>
  <c r="J56" i="17"/>
  <c r="J57" i="17"/>
  <c r="J58" i="17"/>
  <c r="J59" i="17"/>
  <c r="J60" i="17"/>
  <c r="J61" i="17"/>
  <c r="J62" i="17"/>
  <c r="J63" i="17"/>
  <c r="J64" i="17"/>
  <c r="J68" i="17"/>
  <c r="J69" i="17"/>
  <c r="J70" i="17"/>
  <c r="J71" i="17"/>
  <c r="J72" i="17"/>
  <c r="J73" i="17"/>
  <c r="J74" i="17"/>
  <c r="J75" i="17"/>
  <c r="J76" i="17"/>
  <c r="J77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3" i="17"/>
  <c r="J114" i="17"/>
  <c r="K66" i="17"/>
  <c r="K67" i="17"/>
  <c r="K65" i="17"/>
  <c r="K112" i="17"/>
  <c r="K78" i="17"/>
  <c r="K54" i="17"/>
  <c r="K55" i="17"/>
  <c r="K56" i="17"/>
  <c r="K57" i="17"/>
  <c r="K58" i="17"/>
  <c r="K59" i="17"/>
  <c r="K60" i="17"/>
  <c r="K61" i="17"/>
  <c r="K62" i="17"/>
  <c r="K63" i="17"/>
  <c r="K64" i="17"/>
  <c r="K68" i="17"/>
  <c r="K69" i="17"/>
  <c r="K70" i="17"/>
  <c r="K71" i="17"/>
  <c r="K72" i="17"/>
  <c r="K73" i="17"/>
  <c r="K74" i="17"/>
  <c r="K75" i="17"/>
  <c r="K76" i="17"/>
  <c r="K77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3" i="17"/>
  <c r="K114" i="17"/>
  <c r="L66" i="17"/>
  <c r="L67" i="17"/>
  <c r="L65" i="17"/>
  <c r="L112" i="17"/>
  <c r="L78" i="17"/>
  <c r="L54" i="17"/>
  <c r="L55" i="17"/>
  <c r="L56" i="17"/>
  <c r="L57" i="17"/>
  <c r="L58" i="17"/>
  <c r="L59" i="17"/>
  <c r="L60" i="17"/>
  <c r="L61" i="17"/>
  <c r="L62" i="17"/>
  <c r="L63" i="17"/>
  <c r="L64" i="17"/>
  <c r="L68" i="17"/>
  <c r="L69" i="17"/>
  <c r="L70" i="17"/>
  <c r="L71" i="17"/>
  <c r="L72" i="17"/>
  <c r="L73" i="17"/>
  <c r="L74" i="17"/>
  <c r="L75" i="17"/>
  <c r="L76" i="17"/>
  <c r="L77" i="17"/>
  <c r="L79" i="17"/>
  <c r="L80" i="17"/>
  <c r="L81" i="17"/>
  <c r="L82" i="17"/>
  <c r="L83" i="17"/>
  <c r="L84" i="17"/>
  <c r="L85" i="17"/>
  <c r="L86" i="17"/>
  <c r="L87" i="17"/>
  <c r="L88" i="17"/>
  <c r="L89" i="17"/>
  <c r="L90" i="17"/>
  <c r="L91" i="17"/>
  <c r="L92" i="17"/>
  <c r="L93" i="17"/>
  <c r="L94" i="17"/>
  <c r="L95" i="17"/>
  <c r="L96" i="17"/>
  <c r="L97" i="17"/>
  <c r="L98" i="17"/>
  <c r="L99" i="17"/>
  <c r="L100" i="17"/>
  <c r="L101" i="17"/>
  <c r="L102" i="17"/>
  <c r="L103" i="17"/>
  <c r="L104" i="17"/>
  <c r="L105" i="17"/>
  <c r="L106" i="17"/>
  <c r="L107" i="17"/>
  <c r="L108" i="17"/>
  <c r="L109" i="17"/>
  <c r="L110" i="17"/>
  <c r="L111" i="17"/>
  <c r="L113" i="17"/>
  <c r="L114" i="17"/>
  <c r="G66" i="17"/>
  <c r="G67" i="17"/>
  <c r="G65" i="17"/>
  <c r="G112" i="17"/>
  <c r="G78" i="17"/>
  <c r="G54" i="17"/>
  <c r="G55" i="17"/>
  <c r="G56" i="17"/>
  <c r="G57" i="17"/>
  <c r="G58" i="17"/>
  <c r="G59" i="17"/>
  <c r="G60" i="17"/>
  <c r="G61" i="17"/>
  <c r="G62" i="17"/>
  <c r="G63" i="17"/>
  <c r="G64" i="17"/>
  <c r="G68" i="17"/>
  <c r="G69" i="17"/>
  <c r="G70" i="17"/>
  <c r="G71" i="17"/>
  <c r="G72" i="17"/>
  <c r="G73" i="17"/>
  <c r="G74" i="17"/>
  <c r="G75" i="17"/>
  <c r="G76" i="17"/>
  <c r="G77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3" i="17"/>
  <c r="G114" i="17"/>
  <c r="H66" i="17"/>
  <c r="H67" i="17"/>
  <c r="H65" i="17"/>
  <c r="H112" i="17"/>
  <c r="H78" i="17"/>
  <c r="H54" i="17"/>
  <c r="H55" i="17"/>
  <c r="H56" i="17"/>
  <c r="H57" i="17"/>
  <c r="H58" i="17"/>
  <c r="H59" i="17"/>
  <c r="H60" i="17"/>
  <c r="H61" i="17"/>
  <c r="H62" i="17"/>
  <c r="H63" i="17"/>
  <c r="H64" i="17"/>
  <c r="H68" i="17"/>
  <c r="H69" i="17"/>
  <c r="H70" i="17"/>
  <c r="H71" i="17"/>
  <c r="H72" i="17"/>
  <c r="H73" i="17"/>
  <c r="H74" i="17"/>
  <c r="H75" i="17"/>
  <c r="H76" i="17"/>
  <c r="H77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3" i="17"/>
  <c r="H114" i="17"/>
  <c r="I66" i="17"/>
  <c r="I67" i="17"/>
  <c r="I65" i="17"/>
  <c r="I112" i="17"/>
  <c r="I78" i="17"/>
  <c r="I54" i="17"/>
  <c r="I55" i="17"/>
  <c r="I56" i="17"/>
  <c r="I57" i="17"/>
  <c r="I58" i="17"/>
  <c r="I59" i="17"/>
  <c r="I60" i="17"/>
  <c r="I61" i="17"/>
  <c r="I62" i="17"/>
  <c r="I63" i="17"/>
  <c r="I64" i="17"/>
  <c r="I68" i="17"/>
  <c r="I69" i="17"/>
  <c r="I70" i="17"/>
  <c r="I71" i="17"/>
  <c r="I72" i="17"/>
  <c r="I73" i="17"/>
  <c r="I74" i="17"/>
  <c r="I75" i="17"/>
  <c r="I76" i="17"/>
  <c r="I77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109" i="17"/>
  <c r="I110" i="17"/>
  <c r="I111" i="17"/>
  <c r="I113" i="17"/>
  <c r="I114" i="17"/>
  <c r="C66" i="17"/>
  <c r="C67" i="17"/>
  <c r="C65" i="17"/>
  <c r="C112" i="17"/>
  <c r="C78" i="17"/>
  <c r="C54" i="17"/>
  <c r="C55" i="17"/>
  <c r="C56" i="17"/>
  <c r="C57" i="17"/>
  <c r="C58" i="17"/>
  <c r="C59" i="17"/>
  <c r="C60" i="17"/>
  <c r="C61" i="17"/>
  <c r="C62" i="17"/>
  <c r="C63" i="17"/>
  <c r="C64" i="17"/>
  <c r="C68" i="17"/>
  <c r="C69" i="17"/>
  <c r="C70" i="17"/>
  <c r="C71" i="17"/>
  <c r="C72" i="17"/>
  <c r="C73" i="17"/>
  <c r="C74" i="17"/>
  <c r="C75" i="17"/>
  <c r="C76" i="17"/>
  <c r="C77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3" i="17"/>
  <c r="C114" i="17"/>
  <c r="D66" i="17"/>
  <c r="D67" i="17"/>
  <c r="D65" i="17"/>
  <c r="D112" i="17"/>
  <c r="D78" i="17"/>
  <c r="D54" i="17"/>
  <c r="D55" i="17"/>
  <c r="D56" i="17"/>
  <c r="D57" i="17"/>
  <c r="D58" i="17"/>
  <c r="D59" i="17"/>
  <c r="D60" i="17"/>
  <c r="D61" i="17"/>
  <c r="D62" i="17"/>
  <c r="D63" i="17"/>
  <c r="D64" i="17"/>
  <c r="D68" i="17"/>
  <c r="D69" i="17"/>
  <c r="D70" i="17"/>
  <c r="D71" i="17"/>
  <c r="D72" i="17"/>
  <c r="D73" i="17"/>
  <c r="D74" i="17"/>
  <c r="D75" i="17"/>
  <c r="D76" i="17"/>
  <c r="D77" i="17"/>
  <c r="D79" i="17"/>
  <c r="D80" i="17"/>
  <c r="D81" i="17"/>
  <c r="D82" i="17"/>
  <c r="D83" i="17"/>
  <c r="D84" i="17"/>
  <c r="D85" i="17"/>
  <c r="D86" i="17"/>
  <c r="D87" i="17"/>
  <c r="D88" i="17"/>
  <c r="D89" i="17"/>
  <c r="D90" i="17"/>
  <c r="D91" i="17"/>
  <c r="D92" i="17"/>
  <c r="D93" i="17"/>
  <c r="D94" i="17"/>
  <c r="D95" i="17"/>
  <c r="D96" i="17"/>
  <c r="D97" i="17"/>
  <c r="D98" i="17"/>
  <c r="D99" i="17"/>
  <c r="D100" i="17"/>
  <c r="D101" i="17"/>
  <c r="D102" i="17"/>
  <c r="D103" i="17"/>
  <c r="D104" i="17"/>
  <c r="D105" i="17"/>
  <c r="D106" i="17"/>
  <c r="D107" i="17"/>
  <c r="D108" i="17"/>
  <c r="D109" i="17"/>
  <c r="D110" i="17"/>
  <c r="D111" i="17"/>
  <c r="D113" i="17"/>
  <c r="D114" i="17"/>
  <c r="E66" i="17"/>
  <c r="E67" i="17"/>
  <c r="E65" i="17"/>
  <c r="E112" i="17"/>
  <c r="E78" i="17"/>
  <c r="E54" i="17"/>
  <c r="E55" i="17"/>
  <c r="E56" i="17"/>
  <c r="E57" i="17"/>
  <c r="E58" i="17"/>
  <c r="E59" i="17"/>
  <c r="E60" i="17"/>
  <c r="E61" i="17"/>
  <c r="E62" i="17"/>
  <c r="E63" i="17"/>
  <c r="E64" i="17"/>
  <c r="E68" i="17"/>
  <c r="E69" i="17"/>
  <c r="E70" i="17"/>
  <c r="E71" i="17"/>
  <c r="E72" i="17"/>
  <c r="E73" i="17"/>
  <c r="E74" i="17"/>
  <c r="E75" i="17"/>
  <c r="E76" i="17"/>
  <c r="E77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3" i="17"/>
  <c r="E114" i="17"/>
  <c r="F66" i="17"/>
  <c r="F67" i="17"/>
  <c r="F65" i="17"/>
  <c r="F112" i="17"/>
  <c r="F78" i="17"/>
  <c r="F54" i="17"/>
  <c r="F55" i="17"/>
  <c r="F56" i="17"/>
  <c r="F57" i="17"/>
  <c r="F58" i="17"/>
  <c r="F59" i="17"/>
  <c r="F60" i="17"/>
  <c r="F61" i="17"/>
  <c r="F62" i="17"/>
  <c r="F63" i="17"/>
  <c r="F64" i="17"/>
  <c r="F68" i="17"/>
  <c r="F69" i="17"/>
  <c r="F70" i="17"/>
  <c r="F71" i="17"/>
  <c r="F72" i="17"/>
  <c r="F73" i="17"/>
  <c r="F74" i="17"/>
  <c r="F75" i="17"/>
  <c r="F76" i="17"/>
  <c r="F77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3" i="17"/>
  <c r="F114" i="17"/>
  <c r="D7" i="14"/>
  <c r="U7" i="18"/>
  <c r="Y8" i="14" s="1"/>
  <c r="D8" i="14"/>
  <c r="D9" i="14"/>
  <c r="D10" i="14"/>
  <c r="D11" i="14"/>
  <c r="U11" i="18"/>
  <c r="Y12" i="14" s="1"/>
  <c r="D12" i="14"/>
  <c r="D13" i="14"/>
  <c r="U13" i="18"/>
  <c r="Y14" i="14" s="1"/>
  <c r="D14" i="14"/>
  <c r="U14" i="18"/>
  <c r="Y15" i="14" s="1"/>
  <c r="D15" i="14"/>
  <c r="U15" i="18"/>
  <c r="Y16" i="14" s="1"/>
  <c r="D16" i="14"/>
  <c r="D17" i="14"/>
  <c r="U17" i="18"/>
  <c r="D18" i="14"/>
  <c r="U18" i="18"/>
  <c r="D19" i="14"/>
  <c r="U19" i="18"/>
  <c r="D20" i="14"/>
  <c r="U20" i="18"/>
  <c r="D21" i="14"/>
  <c r="U21" i="18"/>
  <c r="D22" i="14"/>
  <c r="U22" i="18"/>
  <c r="D23" i="14"/>
  <c r="U23" i="18"/>
  <c r="D24" i="14"/>
  <c r="D47" i="14"/>
  <c r="U46" i="18"/>
  <c r="D48" i="14"/>
  <c r="U47" i="18"/>
  <c r="U24" i="18"/>
  <c r="D25" i="14"/>
  <c r="U25" i="18"/>
  <c r="D26" i="14"/>
  <c r="U26" i="18"/>
  <c r="D27" i="14"/>
  <c r="U27" i="18"/>
  <c r="D28" i="14"/>
  <c r="U28" i="18"/>
  <c r="D29" i="14"/>
  <c r="U29" i="18"/>
  <c r="D30" i="14"/>
  <c r="U30" i="18"/>
  <c r="D31" i="14"/>
  <c r="U31" i="18"/>
  <c r="D32" i="14"/>
  <c r="U32" i="18"/>
  <c r="D33" i="14"/>
  <c r="U33" i="18"/>
  <c r="D34" i="14"/>
  <c r="U34" i="18"/>
  <c r="D35" i="14"/>
  <c r="U35" i="18"/>
  <c r="D36" i="14"/>
  <c r="U36" i="18"/>
  <c r="D37" i="14"/>
  <c r="U37" i="18"/>
  <c r="D38" i="14"/>
  <c r="U38" i="18"/>
  <c r="D39" i="14"/>
  <c r="U39" i="18"/>
  <c r="D40" i="14"/>
  <c r="U40" i="18"/>
  <c r="D41" i="14"/>
  <c r="D113" i="14"/>
  <c r="L112" i="18"/>
  <c r="Y113" i="14" s="1"/>
  <c r="B7" i="14"/>
  <c r="B8" i="14"/>
  <c r="B9" i="14"/>
  <c r="B10" i="14"/>
  <c r="B11" i="14"/>
  <c r="B12" i="14"/>
  <c r="B13" i="14"/>
  <c r="B14" i="14"/>
  <c r="L123" i="14"/>
  <c r="K123" i="14"/>
  <c r="J123" i="14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266" i="22"/>
  <c r="H267" i="22"/>
  <c r="H268" i="22"/>
  <c r="H269" i="22"/>
  <c r="H270" i="22"/>
  <c r="H271" i="22"/>
  <c r="H272" i="22"/>
  <c r="H273" i="22"/>
  <c r="H274" i="22"/>
  <c r="H275" i="22"/>
  <c r="H276" i="22"/>
  <c r="H277" i="22"/>
  <c r="H278" i="22"/>
  <c r="H279" i="22"/>
  <c r="H280" i="22"/>
  <c r="H281" i="22"/>
  <c r="H282" i="22"/>
  <c r="H283" i="22"/>
  <c r="H284" i="22"/>
  <c r="H285" i="22"/>
  <c r="H286" i="22"/>
  <c r="H287" i="22"/>
  <c r="H288" i="22"/>
  <c r="H289" i="22"/>
  <c r="H290" i="22"/>
  <c r="H291" i="22"/>
  <c r="H292" i="22"/>
  <c r="H293" i="22"/>
  <c r="H294" i="22"/>
  <c r="H295" i="22"/>
  <c r="H296" i="22"/>
  <c r="H297" i="22"/>
  <c r="H298" i="22"/>
  <c r="H299" i="22"/>
  <c r="H300" i="22"/>
  <c r="H301" i="22"/>
  <c r="H302" i="22"/>
  <c r="H303" i="22"/>
  <c r="H304" i="22"/>
  <c r="H305" i="22"/>
  <c r="H306" i="22"/>
  <c r="H307" i="22"/>
  <c r="H308" i="22"/>
  <c r="H309" i="22"/>
  <c r="H310" i="22"/>
  <c r="H311" i="22"/>
  <c r="H312" i="22"/>
  <c r="H313" i="22"/>
  <c r="H314" i="22"/>
  <c r="H315" i="22"/>
  <c r="H316" i="22"/>
  <c r="H317" i="22"/>
  <c r="H318" i="22"/>
  <c r="H319" i="22"/>
  <c r="H320" i="22"/>
  <c r="H321" i="22"/>
  <c r="H322" i="22"/>
  <c r="H323" i="22"/>
  <c r="H324" i="22"/>
  <c r="H325" i="22"/>
  <c r="H326" i="22"/>
  <c r="H327" i="22"/>
  <c r="H328" i="22"/>
  <c r="H329" i="22"/>
  <c r="H330" i="22"/>
  <c r="H331" i="22"/>
  <c r="H332" i="22"/>
  <c r="H333" i="22"/>
  <c r="H334" i="22"/>
  <c r="H335" i="22"/>
  <c r="H336" i="22"/>
  <c r="H337" i="22"/>
  <c r="H338" i="22"/>
  <c r="H339" i="22"/>
  <c r="H340" i="22"/>
  <c r="H341" i="22"/>
  <c r="H342" i="22"/>
  <c r="H343" i="22"/>
  <c r="H344" i="22"/>
  <c r="H345" i="22"/>
  <c r="H346" i="22"/>
  <c r="H347" i="22"/>
  <c r="H348" i="22"/>
  <c r="H349" i="22"/>
  <c r="H350" i="22"/>
  <c r="H351" i="22"/>
  <c r="H352" i="22"/>
  <c r="H353" i="22"/>
  <c r="H354" i="22"/>
  <c r="H355" i="22"/>
  <c r="H356" i="22"/>
  <c r="H357" i="22"/>
  <c r="H358" i="22"/>
  <c r="H359" i="22"/>
  <c r="H360" i="22"/>
  <c r="H361" i="22"/>
  <c r="H362" i="22"/>
  <c r="H363" i="22"/>
  <c r="H364" i="22"/>
  <c r="H365" i="22"/>
  <c r="H366" i="22"/>
  <c r="H367" i="22"/>
  <c r="H368" i="22"/>
  <c r="H369" i="22"/>
  <c r="H370" i="22"/>
  <c r="H371" i="22"/>
  <c r="H372" i="22"/>
  <c r="H373" i="22"/>
  <c r="H374" i="22"/>
  <c r="H375" i="22"/>
  <c r="H376" i="22"/>
  <c r="H377" i="22"/>
  <c r="H378" i="22"/>
  <c r="H379" i="22"/>
  <c r="H380" i="22"/>
  <c r="H381" i="22"/>
  <c r="H382" i="22"/>
  <c r="H383" i="22"/>
  <c r="H384" i="22"/>
  <c r="H385" i="22"/>
  <c r="H386" i="22"/>
  <c r="H387" i="22"/>
  <c r="H388" i="22"/>
  <c r="H389" i="22"/>
  <c r="H390" i="22"/>
  <c r="H391" i="22"/>
  <c r="H392" i="22"/>
  <c r="H393" i="22"/>
  <c r="H394" i="22"/>
  <c r="H395" i="22"/>
  <c r="H396" i="22"/>
  <c r="H397" i="22"/>
  <c r="H398" i="22"/>
  <c r="H399" i="22"/>
  <c r="H400" i="22"/>
  <c r="H401" i="22"/>
  <c r="H402" i="22"/>
  <c r="H403" i="22"/>
  <c r="H404" i="22"/>
  <c r="H405" i="22"/>
  <c r="H406" i="22"/>
  <c r="H407" i="22"/>
  <c r="H408" i="22"/>
  <c r="H409" i="22"/>
  <c r="H410" i="22"/>
  <c r="H411" i="22"/>
  <c r="H412" i="22"/>
  <c r="H413" i="22"/>
  <c r="H414" i="22"/>
  <c r="H415" i="22"/>
  <c r="H416" i="22"/>
  <c r="H417" i="22"/>
  <c r="H418" i="22"/>
  <c r="H419" i="22"/>
  <c r="H420" i="22"/>
  <c r="H421" i="22"/>
  <c r="H422" i="22"/>
  <c r="H423" i="22"/>
  <c r="H424" i="22"/>
  <c r="H425" i="22"/>
  <c r="H426" i="22"/>
  <c r="H427" i="22"/>
  <c r="H428" i="22"/>
  <c r="H429" i="22"/>
  <c r="H430" i="22"/>
  <c r="H431" i="22"/>
  <c r="H432" i="22"/>
  <c r="H433" i="22"/>
  <c r="H434" i="22"/>
  <c r="H435" i="22"/>
  <c r="H436" i="22"/>
  <c r="H437" i="22"/>
  <c r="H438" i="22"/>
  <c r="H439" i="22"/>
  <c r="H440" i="22"/>
  <c r="H441" i="22"/>
  <c r="H442" i="22"/>
  <c r="H443" i="22"/>
  <c r="H444" i="22"/>
  <c r="H445" i="22"/>
  <c r="H446" i="22"/>
  <c r="H447" i="22"/>
  <c r="H448" i="22"/>
  <c r="H449" i="22"/>
  <c r="H450" i="22"/>
  <c r="H451" i="22"/>
  <c r="H452" i="22"/>
  <c r="H453" i="22"/>
  <c r="H454" i="22"/>
  <c r="H455" i="22"/>
  <c r="H456" i="22"/>
  <c r="H457" i="22"/>
  <c r="H458" i="22"/>
  <c r="H459" i="22"/>
  <c r="H460" i="22"/>
  <c r="H461" i="22"/>
  <c r="H462" i="22"/>
  <c r="H463" i="22"/>
  <c r="H464" i="22"/>
  <c r="H465" i="22"/>
  <c r="H466" i="22"/>
  <c r="H467" i="22"/>
  <c r="H468" i="22"/>
  <c r="H469" i="22"/>
  <c r="H470" i="22"/>
  <c r="H471" i="22"/>
  <c r="H472" i="22"/>
  <c r="H473" i="22"/>
  <c r="H474" i="22"/>
  <c r="H475" i="22"/>
  <c r="H476" i="22"/>
  <c r="H477" i="22"/>
  <c r="H478" i="22"/>
  <c r="H479" i="22"/>
  <c r="H480" i="22"/>
  <c r="H481" i="22"/>
  <c r="H482" i="22"/>
  <c r="H483" i="22"/>
  <c r="H484" i="22"/>
  <c r="H485" i="22"/>
  <c r="H486" i="22"/>
  <c r="H487" i="22"/>
  <c r="H488" i="22"/>
  <c r="H489" i="22"/>
  <c r="H490" i="22"/>
  <c r="H491" i="22"/>
  <c r="H492" i="22"/>
  <c r="H493" i="22"/>
  <c r="H494" i="22"/>
  <c r="H495" i="22"/>
  <c r="H496" i="22"/>
  <c r="H497" i="22"/>
  <c r="H498" i="22"/>
  <c r="H499" i="22"/>
  <c r="H500" i="22"/>
  <c r="H501" i="22"/>
  <c r="H502" i="22"/>
  <c r="H503" i="22"/>
  <c r="H504" i="22"/>
  <c r="H505" i="22"/>
  <c r="H506" i="22"/>
  <c r="H507" i="22"/>
  <c r="H508" i="22"/>
  <c r="H509" i="22"/>
  <c r="H510" i="22"/>
  <c r="H511" i="22"/>
  <c r="H512" i="22"/>
  <c r="H513" i="22"/>
  <c r="H514" i="22"/>
  <c r="H515" i="22"/>
  <c r="H516" i="22"/>
  <c r="H517" i="22"/>
  <c r="H518" i="22"/>
  <c r="H519" i="22"/>
  <c r="H520" i="22"/>
  <c r="H521" i="22"/>
  <c r="H522" i="22"/>
  <c r="H523" i="22"/>
  <c r="H524" i="22"/>
  <c r="H525" i="22"/>
  <c r="H526" i="22"/>
  <c r="H527" i="22"/>
  <c r="H528" i="22"/>
  <c r="H529" i="22"/>
  <c r="H530" i="22"/>
  <c r="H531" i="22"/>
  <c r="H532" i="22"/>
  <c r="H533" i="22"/>
  <c r="H534" i="22"/>
  <c r="H535" i="22"/>
  <c r="H536" i="22"/>
  <c r="H537" i="22"/>
  <c r="H538" i="22"/>
  <c r="H539" i="22"/>
  <c r="H540" i="22"/>
  <c r="H541" i="22"/>
  <c r="H542" i="22"/>
  <c r="H543" i="22"/>
  <c r="H544" i="22"/>
  <c r="H545" i="22"/>
  <c r="H546" i="22"/>
  <c r="H547" i="22"/>
  <c r="H548" i="22"/>
  <c r="H549" i="22"/>
  <c r="H550" i="22"/>
  <c r="H551" i="22"/>
  <c r="H552" i="22"/>
  <c r="H553" i="22"/>
  <c r="H554" i="22"/>
  <c r="H555" i="22"/>
  <c r="H556" i="22"/>
  <c r="H557" i="22"/>
  <c r="H558" i="22"/>
  <c r="H559" i="22"/>
  <c r="H560" i="22"/>
  <c r="H561" i="22"/>
  <c r="H562" i="22"/>
  <c r="H563" i="22"/>
  <c r="H564" i="22"/>
  <c r="H565" i="22"/>
  <c r="H566" i="22"/>
  <c r="H567" i="22"/>
  <c r="H568" i="22"/>
  <c r="H569" i="22"/>
  <c r="H570" i="22"/>
  <c r="H571" i="22"/>
  <c r="H572" i="22"/>
  <c r="H573" i="22"/>
  <c r="H574" i="22"/>
  <c r="H575" i="22"/>
  <c r="H576" i="22"/>
  <c r="H577" i="22"/>
  <c r="H578" i="22"/>
  <c r="H579" i="22"/>
  <c r="H580" i="22"/>
  <c r="H581" i="22"/>
  <c r="H582" i="22"/>
  <c r="H583" i="22"/>
  <c r="H584" i="22"/>
  <c r="H585" i="22"/>
  <c r="H586" i="22"/>
  <c r="H587" i="22"/>
  <c r="H588" i="22"/>
  <c r="H589" i="22"/>
  <c r="H590" i="22"/>
  <c r="H591" i="22"/>
  <c r="H592" i="22"/>
  <c r="H593" i="22"/>
  <c r="H594" i="22"/>
  <c r="H595" i="22"/>
  <c r="H596" i="22"/>
  <c r="H597" i="22"/>
  <c r="H598" i="22"/>
  <c r="H599" i="22"/>
  <c r="H600" i="22"/>
  <c r="H601" i="22"/>
  <c r="H602" i="22"/>
  <c r="H603" i="22"/>
  <c r="H604" i="22"/>
  <c r="H605" i="22"/>
  <c r="H606" i="22"/>
  <c r="H607" i="22"/>
  <c r="H608" i="22"/>
  <c r="H609" i="22"/>
  <c r="H610" i="22"/>
  <c r="H611" i="22"/>
  <c r="H612" i="22"/>
  <c r="H613" i="22"/>
  <c r="H614" i="22"/>
  <c r="H615" i="22"/>
  <c r="H616" i="22"/>
  <c r="H617" i="22"/>
  <c r="H618" i="22"/>
  <c r="H619" i="22"/>
  <c r="H620" i="22"/>
  <c r="H621" i="22"/>
  <c r="H622" i="22"/>
  <c r="H623" i="22"/>
  <c r="H624" i="22"/>
  <c r="H625" i="22"/>
  <c r="H626" i="22"/>
  <c r="H627" i="22"/>
  <c r="H628" i="22"/>
  <c r="H629" i="22"/>
  <c r="H630" i="22"/>
  <c r="H631" i="22"/>
  <c r="H632" i="22"/>
  <c r="H633" i="22"/>
  <c r="H634" i="22"/>
  <c r="H635" i="22"/>
  <c r="H636" i="22"/>
  <c r="H637" i="22"/>
  <c r="H638" i="22"/>
  <c r="H639" i="22"/>
  <c r="H640" i="22"/>
  <c r="H641" i="22"/>
  <c r="H642" i="22"/>
  <c r="H643" i="22"/>
  <c r="H644" i="22"/>
  <c r="H645" i="22"/>
  <c r="H646" i="22"/>
  <c r="H647" i="22"/>
  <c r="H648" i="22"/>
  <c r="H649" i="22"/>
  <c r="H650" i="22"/>
  <c r="H651" i="22"/>
  <c r="H652" i="22"/>
  <c r="H653" i="22"/>
  <c r="H654" i="22"/>
  <c r="H655" i="22"/>
  <c r="H656" i="22"/>
  <c r="H657" i="22"/>
  <c r="H658" i="22"/>
  <c r="H659" i="22"/>
  <c r="H660" i="22"/>
  <c r="H661" i="22"/>
  <c r="H662" i="22"/>
  <c r="H663" i="22"/>
  <c r="H664" i="22"/>
  <c r="H665" i="22"/>
  <c r="H666" i="22"/>
  <c r="H667" i="22"/>
  <c r="H668" i="22"/>
  <c r="H669" i="22"/>
  <c r="H670" i="22"/>
  <c r="H671" i="22"/>
  <c r="H672" i="22"/>
  <c r="H673" i="22"/>
  <c r="H674" i="22"/>
  <c r="H675" i="22"/>
  <c r="H676" i="22"/>
  <c r="H677" i="22"/>
  <c r="H678" i="22"/>
  <c r="H679" i="22"/>
  <c r="H680" i="22"/>
  <c r="H681" i="22"/>
  <c r="H682" i="22"/>
  <c r="H683" i="22"/>
  <c r="H684" i="22"/>
  <c r="H685" i="22"/>
  <c r="H686" i="22"/>
  <c r="H687" i="22"/>
  <c r="H688" i="22"/>
  <c r="H689" i="22"/>
  <c r="H690" i="22"/>
  <c r="H691" i="22"/>
  <c r="H692" i="22"/>
  <c r="H693" i="22"/>
  <c r="H694" i="22"/>
  <c r="H695" i="22"/>
  <c r="H696" i="22"/>
  <c r="H697" i="22"/>
  <c r="H698" i="22"/>
  <c r="H699" i="22"/>
  <c r="H700" i="22"/>
  <c r="H701" i="22"/>
  <c r="H702" i="22"/>
  <c r="H703" i="22"/>
  <c r="H704" i="22"/>
  <c r="H705" i="22"/>
  <c r="H706" i="22"/>
  <c r="H707" i="22"/>
  <c r="H708" i="22"/>
  <c r="H709" i="22"/>
  <c r="H710" i="22"/>
  <c r="H711" i="22"/>
  <c r="H712" i="22"/>
  <c r="H713" i="22"/>
  <c r="H714" i="22"/>
  <c r="H715" i="22"/>
  <c r="H716" i="22"/>
  <c r="H717" i="22"/>
  <c r="H718" i="22"/>
  <c r="H719" i="22"/>
  <c r="H720" i="22"/>
  <c r="H721" i="22"/>
  <c r="H722" i="22"/>
  <c r="H723" i="22"/>
  <c r="H724" i="22"/>
  <c r="H725" i="22"/>
  <c r="H726" i="22"/>
  <c r="H727" i="22"/>
  <c r="H728" i="22"/>
  <c r="H729" i="22"/>
  <c r="H730" i="22"/>
  <c r="H731" i="22"/>
  <c r="H732" i="22"/>
  <c r="H733" i="22"/>
  <c r="H734" i="22"/>
  <c r="H735" i="22"/>
  <c r="H736" i="22"/>
  <c r="H737" i="22"/>
  <c r="H738" i="22"/>
  <c r="H739" i="22"/>
  <c r="H740" i="22"/>
  <c r="H741" i="22"/>
  <c r="H742" i="22"/>
  <c r="H743" i="22"/>
  <c r="H744" i="22"/>
  <c r="H745" i="22"/>
  <c r="H746" i="22"/>
  <c r="H747" i="22"/>
  <c r="H748" i="22"/>
  <c r="H749" i="22"/>
  <c r="H750" i="22"/>
  <c r="H751" i="22"/>
  <c r="H752" i="22"/>
  <c r="H753" i="22"/>
  <c r="H754" i="22"/>
  <c r="H755" i="22"/>
  <c r="H756" i="22"/>
  <c r="H757" i="22"/>
  <c r="H758" i="22"/>
  <c r="H759" i="22"/>
  <c r="H760" i="22"/>
  <c r="H761" i="22"/>
  <c r="H762" i="22"/>
  <c r="H763" i="22"/>
  <c r="H764" i="22"/>
  <c r="H765" i="22"/>
  <c r="H766" i="22"/>
  <c r="H767" i="22"/>
  <c r="H768" i="22"/>
  <c r="H769" i="22"/>
  <c r="H770" i="22"/>
  <c r="H771" i="22"/>
  <c r="H772" i="22"/>
  <c r="H773" i="22"/>
  <c r="H774" i="22"/>
  <c r="H775" i="22"/>
  <c r="H776" i="22"/>
  <c r="H777" i="22"/>
  <c r="H778" i="22"/>
  <c r="H779" i="22"/>
  <c r="H780" i="22"/>
  <c r="H781" i="22"/>
  <c r="H782" i="22"/>
  <c r="H783" i="22"/>
  <c r="H784" i="22"/>
  <c r="H785" i="22"/>
  <c r="H786" i="22"/>
  <c r="H787" i="22"/>
  <c r="H788" i="22"/>
  <c r="H789" i="22"/>
  <c r="H790" i="22"/>
  <c r="H791" i="22"/>
  <c r="H792" i="22"/>
  <c r="H793" i="22"/>
  <c r="H794" i="22"/>
  <c r="H795" i="22"/>
  <c r="H796" i="22"/>
  <c r="H797" i="22"/>
  <c r="H798" i="22"/>
  <c r="H799" i="22"/>
  <c r="H800" i="22"/>
  <c r="H801" i="22"/>
  <c r="H802" i="22"/>
  <c r="H803" i="22"/>
  <c r="H804" i="22"/>
  <c r="H805" i="22"/>
  <c r="H806" i="22"/>
  <c r="H807" i="22"/>
  <c r="H808" i="22"/>
  <c r="H809" i="22"/>
  <c r="H810" i="22"/>
  <c r="H811" i="22"/>
  <c r="H812" i="22"/>
  <c r="H813" i="22"/>
  <c r="H814" i="22"/>
  <c r="H815" i="22"/>
  <c r="H816" i="22"/>
  <c r="H817" i="22"/>
  <c r="H818" i="22"/>
  <c r="H819" i="22"/>
  <c r="H820" i="22"/>
  <c r="H821" i="22"/>
  <c r="H822" i="22"/>
  <c r="H823" i="22"/>
  <c r="H824" i="22"/>
  <c r="H825" i="22"/>
  <c r="H826" i="22"/>
  <c r="H827" i="22"/>
  <c r="H828" i="22"/>
  <c r="H829" i="22"/>
  <c r="H830" i="22"/>
  <c r="H831" i="22"/>
  <c r="H832" i="22"/>
  <c r="H833" i="22"/>
  <c r="H834" i="22"/>
  <c r="H835" i="22"/>
  <c r="H836" i="22"/>
  <c r="H837" i="22"/>
  <c r="H838" i="22"/>
  <c r="H839" i="22"/>
  <c r="H840" i="22"/>
  <c r="H841" i="22"/>
  <c r="H842" i="22"/>
  <c r="H843" i="22"/>
  <c r="H844" i="22"/>
  <c r="H845" i="22"/>
  <c r="H846" i="22"/>
  <c r="H847" i="22"/>
  <c r="H848" i="22"/>
  <c r="H849" i="22"/>
  <c r="H850" i="22"/>
  <c r="H851" i="22"/>
  <c r="H852" i="22"/>
  <c r="H853" i="22"/>
  <c r="H854" i="22"/>
  <c r="H855" i="22"/>
  <c r="H856" i="22"/>
  <c r="H857" i="22"/>
  <c r="H858" i="22"/>
  <c r="H859" i="22"/>
  <c r="H860" i="22"/>
  <c r="H861" i="22"/>
  <c r="H862" i="22"/>
  <c r="H863" i="22"/>
  <c r="H864" i="22"/>
  <c r="H865" i="22"/>
  <c r="H866" i="22"/>
  <c r="H867" i="22"/>
  <c r="H868" i="22"/>
  <c r="H869" i="22"/>
  <c r="H870" i="22"/>
  <c r="H871" i="22"/>
  <c r="H872" i="22"/>
  <c r="H873" i="22"/>
  <c r="H874" i="22"/>
  <c r="H875" i="22"/>
  <c r="H876" i="22"/>
  <c r="H877" i="22"/>
  <c r="H878" i="22"/>
  <c r="H879" i="22"/>
  <c r="H880" i="22"/>
  <c r="H881" i="22"/>
  <c r="H882" i="22"/>
  <c r="H883" i="22"/>
  <c r="H884" i="22"/>
  <c r="H885" i="22"/>
  <c r="H886" i="22"/>
  <c r="H887" i="22"/>
  <c r="H888" i="22"/>
  <c r="H889" i="22"/>
  <c r="H890" i="22"/>
  <c r="H891" i="22"/>
  <c r="H892" i="22"/>
  <c r="H893" i="22"/>
  <c r="H894" i="22"/>
  <c r="H895" i="22"/>
  <c r="H896" i="22"/>
  <c r="H897" i="22"/>
  <c r="H898" i="22"/>
  <c r="H899" i="22"/>
  <c r="H900" i="22"/>
  <c r="H901" i="22"/>
  <c r="H902" i="22"/>
  <c r="H903" i="22"/>
  <c r="H904" i="22"/>
  <c r="H905" i="22"/>
  <c r="H906" i="22"/>
  <c r="H907" i="22"/>
  <c r="H908" i="22"/>
  <c r="H909" i="22"/>
  <c r="H910" i="22"/>
  <c r="H911" i="22"/>
  <c r="H912" i="22"/>
  <c r="H913" i="22"/>
  <c r="H914" i="22"/>
  <c r="H915" i="22"/>
  <c r="H916" i="22"/>
  <c r="H917" i="22"/>
  <c r="H918" i="22"/>
  <c r="H919" i="22"/>
  <c r="H920" i="22"/>
  <c r="H921" i="22"/>
  <c r="H922" i="22"/>
  <c r="H923" i="22"/>
  <c r="H924" i="22"/>
  <c r="H925" i="22"/>
  <c r="H926" i="22"/>
  <c r="H927" i="22"/>
  <c r="H928" i="22"/>
  <c r="H929" i="22"/>
  <c r="H930" i="22"/>
  <c r="H931" i="22"/>
  <c r="H932" i="22"/>
  <c r="H933" i="22"/>
  <c r="H934" i="22"/>
  <c r="H935" i="22"/>
  <c r="H936" i="22"/>
  <c r="H937" i="22"/>
  <c r="H938" i="22"/>
  <c r="H939" i="22"/>
  <c r="H940" i="22"/>
  <c r="H941" i="22"/>
  <c r="H942" i="22"/>
  <c r="H943" i="22"/>
  <c r="H944" i="22"/>
  <c r="H945" i="22"/>
  <c r="H946" i="22"/>
  <c r="H947" i="22"/>
  <c r="H948" i="22"/>
  <c r="H949" i="22"/>
  <c r="H950" i="22"/>
  <c r="H951" i="22"/>
  <c r="H952" i="22"/>
  <c r="H953" i="22"/>
  <c r="H954" i="22"/>
  <c r="H955" i="22"/>
  <c r="H956" i="22"/>
  <c r="H957" i="22"/>
  <c r="H958" i="22"/>
  <c r="H959" i="22"/>
  <c r="H960" i="22"/>
  <c r="H961" i="22"/>
  <c r="H962" i="22"/>
  <c r="H963" i="22"/>
  <c r="H964" i="22"/>
  <c r="H965" i="22"/>
  <c r="H966" i="22"/>
  <c r="H967" i="22"/>
  <c r="H968" i="22"/>
  <c r="H969" i="22"/>
  <c r="H970" i="22"/>
  <c r="H971" i="22"/>
  <c r="H972" i="22"/>
  <c r="H973" i="22"/>
  <c r="H974" i="22"/>
  <c r="H975" i="22"/>
  <c r="H976" i="22"/>
  <c r="H977" i="22"/>
  <c r="H978" i="22"/>
  <c r="H979" i="22"/>
  <c r="H980" i="22"/>
  <c r="H981" i="22"/>
  <c r="H982" i="22"/>
  <c r="H983" i="22"/>
  <c r="H984" i="22"/>
  <c r="H985" i="22"/>
  <c r="H986" i="22"/>
  <c r="H987" i="22"/>
  <c r="H988" i="22"/>
  <c r="H989" i="22"/>
  <c r="H990" i="22"/>
  <c r="H991" i="22"/>
  <c r="H992" i="22"/>
  <c r="H993" i="22"/>
  <c r="H994" i="22"/>
  <c r="H995" i="22"/>
  <c r="H996" i="22"/>
  <c r="H997" i="22"/>
  <c r="H998" i="22"/>
  <c r="H999" i="22"/>
  <c r="H1000" i="22"/>
  <c r="H1001" i="22"/>
  <c r="H1002" i="22"/>
  <c r="H1003" i="22"/>
  <c r="H4" i="22"/>
  <c r="D122" i="14"/>
  <c r="B122" i="14"/>
  <c r="D121" i="14"/>
  <c r="B121" i="14"/>
  <c r="D120" i="14"/>
  <c r="B120" i="14"/>
  <c r="D119" i="14"/>
  <c r="B119" i="14"/>
  <c r="D118" i="14"/>
  <c r="B118" i="14"/>
  <c r="D117" i="14"/>
  <c r="B117" i="14"/>
  <c r="D116" i="14"/>
  <c r="B116" i="14"/>
  <c r="D115" i="14"/>
  <c r="B115" i="14"/>
  <c r="D114" i="14"/>
  <c r="B114" i="14"/>
  <c r="B113" i="14"/>
  <c r="D106" i="18"/>
  <c r="B106" i="14"/>
  <c r="D106" i="14"/>
  <c r="K122" i="18"/>
  <c r="J122" i="18"/>
  <c r="I122" i="18"/>
  <c r="H122" i="18"/>
  <c r="G122" i="18"/>
  <c r="F122" i="18"/>
  <c r="D122" i="18"/>
  <c r="C122" i="18"/>
  <c r="L121" i="18"/>
  <c r="M121" i="18" s="1"/>
  <c r="L120" i="18"/>
  <c r="L119" i="18"/>
  <c r="M119" i="18" s="1"/>
  <c r="L118" i="18"/>
  <c r="L117" i="18"/>
  <c r="M117" i="18" s="1"/>
  <c r="L116" i="18"/>
  <c r="M116" i="18" s="1"/>
  <c r="L115" i="18"/>
  <c r="M115" i="18" s="1"/>
  <c r="L114" i="18"/>
  <c r="L113" i="18"/>
  <c r="Y114" i="14" s="1"/>
  <c r="M120" i="18"/>
  <c r="D24" i="4"/>
  <c r="E24" i="4"/>
  <c r="F24" i="4"/>
  <c r="G24" i="4"/>
  <c r="H24" i="4"/>
  <c r="I24" i="4"/>
  <c r="J24" i="4"/>
  <c r="K24" i="4"/>
  <c r="L24" i="4"/>
  <c r="C24" i="4"/>
  <c r="AM132" i="17"/>
  <c r="D11" i="4"/>
  <c r="E11" i="4"/>
  <c r="F11" i="4"/>
  <c r="G11" i="4"/>
  <c r="H11" i="4"/>
  <c r="I11" i="4"/>
  <c r="J11" i="4"/>
  <c r="K11" i="4"/>
  <c r="L11" i="4"/>
  <c r="C11" i="4"/>
  <c r="AM12" i="17"/>
  <c r="H13" i="17"/>
  <c r="H14" i="17" s="1"/>
  <c r="N13" i="17"/>
  <c r="N14" i="17" s="1"/>
  <c r="Q13" i="17"/>
  <c r="Q14" i="17" s="1"/>
  <c r="R13" i="17"/>
  <c r="R14" i="17" s="1"/>
  <c r="T13" i="17"/>
  <c r="T14" i="17" s="1"/>
  <c r="U13" i="17"/>
  <c r="U14" i="17" s="1"/>
  <c r="X13" i="17"/>
  <c r="X14" i="17" s="1"/>
  <c r="D13" i="17"/>
  <c r="D14" i="17" s="1"/>
  <c r="E13" i="17"/>
  <c r="E14" i="17" s="1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L10" i="4"/>
  <c r="K10" i="4"/>
  <c r="J10" i="4"/>
  <c r="I10" i="4"/>
  <c r="H10" i="4"/>
  <c r="G10" i="4"/>
  <c r="F10" i="4"/>
  <c r="E10" i="4"/>
  <c r="D10" i="4"/>
  <c r="L9" i="4"/>
  <c r="K9" i="4"/>
  <c r="J9" i="4"/>
  <c r="I9" i="4"/>
  <c r="H9" i="4"/>
  <c r="G9" i="4"/>
  <c r="F9" i="4"/>
  <c r="E9" i="4"/>
  <c r="D9" i="4"/>
  <c r="H8" i="4"/>
  <c r="E8" i="4"/>
  <c r="D8" i="4"/>
  <c r="AM41" i="17"/>
  <c r="AM5" i="17"/>
  <c r="AM10" i="17"/>
  <c r="AM11" i="17"/>
  <c r="C4" i="4"/>
  <c r="AN4" i="4" s="1"/>
  <c r="T106" i="18"/>
  <c r="S106" i="18"/>
  <c r="R106" i="18"/>
  <c r="P106" i="18"/>
  <c r="N106" i="18"/>
  <c r="D137" i="18"/>
  <c r="AM20" i="17"/>
  <c r="AM21" i="17"/>
  <c r="AM22" i="17"/>
  <c r="A1" i="12"/>
  <c r="Y118" i="17"/>
  <c r="G122" i="17"/>
  <c r="F104" i="8"/>
  <c r="D42" i="14"/>
  <c r="D43" i="14"/>
  <c r="D44" i="14"/>
  <c r="D45" i="14"/>
  <c r="D46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AA107" i="14"/>
  <c r="AB107" i="14"/>
  <c r="AC107" i="14"/>
  <c r="U41" i="18"/>
  <c r="U42" i="18"/>
  <c r="U43" i="18"/>
  <c r="U44" i="18"/>
  <c r="U45" i="18"/>
  <c r="U48" i="18"/>
  <c r="U49" i="18"/>
  <c r="U50" i="18"/>
  <c r="U51" i="18"/>
  <c r="U52" i="18"/>
  <c r="U53" i="18"/>
  <c r="U54" i="18"/>
  <c r="U55" i="18"/>
  <c r="U56" i="18"/>
  <c r="U57" i="18"/>
  <c r="U58" i="18"/>
  <c r="U59" i="18"/>
  <c r="U60" i="18"/>
  <c r="U61" i="18"/>
  <c r="U62" i="18"/>
  <c r="U63" i="18"/>
  <c r="U64" i="18"/>
  <c r="U65" i="18"/>
  <c r="U66" i="18"/>
  <c r="U67" i="18"/>
  <c r="U68" i="18"/>
  <c r="U69" i="18"/>
  <c r="U70" i="18"/>
  <c r="U71" i="18"/>
  <c r="U72" i="18"/>
  <c r="U73" i="18"/>
  <c r="U74" i="18"/>
  <c r="U75" i="18"/>
  <c r="U76" i="18"/>
  <c r="U77" i="18"/>
  <c r="U78" i="18"/>
  <c r="U79" i="18"/>
  <c r="U80" i="18"/>
  <c r="U81" i="18"/>
  <c r="U82" i="18"/>
  <c r="U83" i="18"/>
  <c r="U84" i="18"/>
  <c r="U85" i="18"/>
  <c r="U86" i="18"/>
  <c r="U87" i="18"/>
  <c r="U88" i="18"/>
  <c r="U89" i="18"/>
  <c r="U90" i="18"/>
  <c r="U91" i="18"/>
  <c r="U92" i="18"/>
  <c r="U93" i="18"/>
  <c r="U94" i="18"/>
  <c r="U95" i="18"/>
  <c r="U96" i="18"/>
  <c r="U97" i="18"/>
  <c r="U98" i="18"/>
  <c r="U99" i="18"/>
  <c r="U100" i="18"/>
  <c r="U101" i="18"/>
  <c r="U102" i="18"/>
  <c r="U103" i="18"/>
  <c r="U104" i="18"/>
  <c r="U105" i="18"/>
  <c r="AM23" i="17"/>
  <c r="AM39" i="17"/>
  <c r="AM40" i="17"/>
  <c r="C1" i="4"/>
  <c r="C3" i="4"/>
  <c r="D3" i="4"/>
  <c r="E3" i="4"/>
  <c r="F3" i="4"/>
  <c r="G3" i="4"/>
  <c r="H3" i="4"/>
  <c r="I3" i="4"/>
  <c r="J3" i="4"/>
  <c r="K3" i="4"/>
  <c r="L3" i="4"/>
  <c r="C9" i="4"/>
  <c r="C10" i="4"/>
  <c r="R55" i="17"/>
  <c r="V55" i="17"/>
  <c r="R56" i="17"/>
  <c r="V56" i="17"/>
  <c r="R57" i="17"/>
  <c r="V57" i="17"/>
  <c r="R58" i="17"/>
  <c r="V58" i="17"/>
  <c r="R59" i="17"/>
  <c r="V59" i="17"/>
  <c r="R60" i="17"/>
  <c r="V60" i="17"/>
  <c r="R61" i="17"/>
  <c r="V61" i="17"/>
  <c r="R62" i="17"/>
  <c r="V62" i="17"/>
  <c r="R63" i="17"/>
  <c r="V63" i="17"/>
  <c r="R64" i="17"/>
  <c r="V64" i="17"/>
  <c r="R65" i="17"/>
  <c r="V65" i="17"/>
  <c r="R66" i="17"/>
  <c r="V66" i="17"/>
  <c r="R67" i="17"/>
  <c r="V67" i="17"/>
  <c r="R68" i="17"/>
  <c r="V68" i="17"/>
  <c r="R69" i="17"/>
  <c r="V69" i="17"/>
  <c r="R70" i="17"/>
  <c r="V70" i="17"/>
  <c r="R71" i="17"/>
  <c r="V71" i="17"/>
  <c r="R72" i="17"/>
  <c r="V72" i="17"/>
  <c r="R73" i="17"/>
  <c r="V73" i="17"/>
  <c r="R74" i="17"/>
  <c r="V74" i="17"/>
  <c r="R75" i="17"/>
  <c r="V75" i="17"/>
  <c r="R76" i="17"/>
  <c r="V76" i="17"/>
  <c r="R77" i="17"/>
  <c r="V77" i="17"/>
  <c r="R78" i="17"/>
  <c r="V78" i="17"/>
  <c r="R79" i="17"/>
  <c r="V79" i="17"/>
  <c r="R80" i="17"/>
  <c r="V80" i="17"/>
  <c r="R81" i="17"/>
  <c r="V81" i="17"/>
  <c r="R82" i="17"/>
  <c r="V82" i="17"/>
  <c r="R83" i="17"/>
  <c r="V83" i="17"/>
  <c r="R84" i="17"/>
  <c r="V84" i="17"/>
  <c r="R85" i="17"/>
  <c r="V85" i="17"/>
  <c r="R86" i="17"/>
  <c r="V86" i="17"/>
  <c r="R87" i="17"/>
  <c r="V87" i="17"/>
  <c r="R88" i="17"/>
  <c r="V88" i="17"/>
  <c r="R89" i="17"/>
  <c r="V89" i="17"/>
  <c r="R90" i="17"/>
  <c r="V90" i="17"/>
  <c r="R91" i="17"/>
  <c r="V91" i="17"/>
  <c r="R92" i="17"/>
  <c r="V92" i="17"/>
  <c r="R93" i="17"/>
  <c r="V93" i="17"/>
  <c r="R94" i="17"/>
  <c r="V94" i="17"/>
  <c r="R95" i="17"/>
  <c r="V95" i="17"/>
  <c r="R96" i="17"/>
  <c r="V96" i="17"/>
  <c r="R97" i="17"/>
  <c r="P55" i="17"/>
  <c r="T55" i="17"/>
  <c r="X55" i="17"/>
  <c r="P56" i="17"/>
  <c r="T56" i="17"/>
  <c r="X56" i="17"/>
  <c r="P57" i="17"/>
  <c r="T57" i="17"/>
  <c r="X57" i="17"/>
  <c r="P58" i="17"/>
  <c r="T58" i="17"/>
  <c r="X58" i="17"/>
  <c r="P59" i="17"/>
  <c r="T59" i="17"/>
  <c r="X59" i="17"/>
  <c r="P60" i="17"/>
  <c r="T60" i="17"/>
  <c r="X60" i="17"/>
  <c r="P61" i="17"/>
  <c r="T61" i="17"/>
  <c r="X61" i="17"/>
  <c r="P62" i="17"/>
  <c r="T62" i="17"/>
  <c r="X62" i="17"/>
  <c r="P63" i="17"/>
  <c r="T63" i="17"/>
  <c r="X63" i="17"/>
  <c r="P64" i="17"/>
  <c r="T64" i="17"/>
  <c r="X64" i="17"/>
  <c r="P65" i="17"/>
  <c r="T65" i="17"/>
  <c r="X65" i="17"/>
  <c r="P66" i="17"/>
  <c r="T66" i="17"/>
  <c r="X66" i="17"/>
  <c r="P67" i="17"/>
  <c r="T67" i="17"/>
  <c r="X67" i="17"/>
  <c r="P68" i="17"/>
  <c r="T68" i="17"/>
  <c r="X68" i="17"/>
  <c r="P69" i="17"/>
  <c r="T69" i="17"/>
  <c r="X69" i="17"/>
  <c r="P70" i="17"/>
  <c r="T70" i="17"/>
  <c r="X70" i="17"/>
  <c r="P71" i="17"/>
  <c r="T71" i="17"/>
  <c r="X71" i="17"/>
  <c r="P72" i="17"/>
  <c r="T72" i="17"/>
  <c r="X72" i="17"/>
  <c r="P73" i="17"/>
  <c r="T73" i="17"/>
  <c r="X73" i="17"/>
  <c r="P74" i="17"/>
  <c r="T74" i="17"/>
  <c r="X74" i="17"/>
  <c r="P75" i="17"/>
  <c r="T75" i="17"/>
  <c r="X75" i="17"/>
  <c r="P76" i="17"/>
  <c r="T76" i="17"/>
  <c r="X76" i="17"/>
  <c r="P77" i="17"/>
  <c r="T77" i="17"/>
  <c r="X77" i="17"/>
  <c r="P78" i="17"/>
  <c r="T78" i="17"/>
  <c r="X78" i="17"/>
  <c r="P79" i="17"/>
  <c r="T79" i="17"/>
  <c r="X79" i="17"/>
  <c r="P80" i="17"/>
  <c r="T80" i="17"/>
  <c r="X80" i="17"/>
  <c r="P81" i="17"/>
  <c r="T81" i="17"/>
  <c r="X81" i="17"/>
  <c r="P82" i="17"/>
  <c r="T82" i="17"/>
  <c r="X82" i="17"/>
  <c r="P83" i="17"/>
  <c r="T83" i="17"/>
  <c r="X83" i="17"/>
  <c r="P84" i="17"/>
  <c r="T84" i="17"/>
  <c r="X84" i="17"/>
  <c r="P85" i="17"/>
  <c r="T85" i="17"/>
  <c r="X85" i="17"/>
  <c r="P86" i="17"/>
  <c r="T86" i="17"/>
  <c r="X86" i="17"/>
  <c r="P87" i="17"/>
  <c r="T87" i="17"/>
  <c r="X87" i="17"/>
  <c r="P88" i="17"/>
  <c r="T88" i="17"/>
  <c r="X88" i="17"/>
  <c r="P89" i="17"/>
  <c r="T89" i="17"/>
  <c r="X89" i="17"/>
  <c r="P90" i="17"/>
  <c r="T90" i="17"/>
  <c r="X90" i="17"/>
  <c r="P91" i="17"/>
  <c r="T91" i="17"/>
  <c r="X91" i="17"/>
  <c r="P92" i="17"/>
  <c r="T92" i="17"/>
  <c r="X92" i="17"/>
  <c r="P93" i="17"/>
  <c r="T93" i="17"/>
  <c r="X93" i="17"/>
  <c r="P94" i="17"/>
  <c r="T94" i="17"/>
  <c r="X94" i="17"/>
  <c r="Q55" i="17"/>
  <c r="Y55" i="17"/>
  <c r="Q56" i="17"/>
  <c r="Y56" i="17"/>
  <c r="Q57" i="17"/>
  <c r="Y57" i="17"/>
  <c r="Q58" i="17"/>
  <c r="Y58" i="17"/>
  <c r="Q59" i="17"/>
  <c r="Y59" i="17"/>
  <c r="Q60" i="17"/>
  <c r="Y60" i="17"/>
  <c r="Q61" i="17"/>
  <c r="Y61" i="17"/>
  <c r="Q62" i="17"/>
  <c r="Y62" i="17"/>
  <c r="Q63" i="17"/>
  <c r="Y63" i="17"/>
  <c r="Q64" i="17"/>
  <c r="Y64" i="17"/>
  <c r="Q65" i="17"/>
  <c r="Y65" i="17"/>
  <c r="Q66" i="17"/>
  <c r="Y66" i="17"/>
  <c r="Q67" i="17"/>
  <c r="Y67" i="17"/>
  <c r="Q68" i="17"/>
  <c r="Y68" i="17"/>
  <c r="Q69" i="17"/>
  <c r="Y69" i="17"/>
  <c r="Q70" i="17"/>
  <c r="Y70" i="17"/>
  <c r="Q71" i="17"/>
  <c r="Y71" i="17"/>
  <c r="Q72" i="17"/>
  <c r="Y72" i="17"/>
  <c r="Q73" i="17"/>
  <c r="Y73" i="17"/>
  <c r="Q74" i="17"/>
  <c r="Y74" i="17"/>
  <c r="Q75" i="17"/>
  <c r="Y75" i="17"/>
  <c r="Q76" i="17"/>
  <c r="Y76" i="17"/>
  <c r="Q77" i="17"/>
  <c r="Y77" i="17"/>
  <c r="Q78" i="17"/>
  <c r="Y78" i="17"/>
  <c r="Q79" i="17"/>
  <c r="Y79" i="17"/>
  <c r="Q80" i="17"/>
  <c r="Y80" i="17"/>
  <c r="Q81" i="17"/>
  <c r="Y81" i="17"/>
  <c r="Q82" i="17"/>
  <c r="Y82" i="17"/>
  <c r="Q83" i="17"/>
  <c r="Y83" i="17"/>
  <c r="Q84" i="17"/>
  <c r="Y84" i="17"/>
  <c r="Q85" i="17"/>
  <c r="Y85" i="17"/>
  <c r="Q86" i="17"/>
  <c r="Y86" i="17"/>
  <c r="Q87" i="17"/>
  <c r="Y87" i="17"/>
  <c r="Q88" i="17"/>
  <c r="Y88" i="17"/>
  <c r="Q89" i="17"/>
  <c r="Y89" i="17"/>
  <c r="Q90" i="17"/>
  <c r="Y90" i="17"/>
  <c r="Q91" i="17"/>
  <c r="Y91" i="17"/>
  <c r="Q92" i="17"/>
  <c r="Y92" i="17"/>
  <c r="Q93" i="17"/>
  <c r="Y93" i="17"/>
  <c r="Q94" i="17"/>
  <c r="Y94" i="17"/>
  <c r="P95" i="17"/>
  <c r="U95" i="17"/>
  <c r="S96" i="17"/>
  <c r="X96" i="17"/>
  <c r="P97" i="17"/>
  <c r="U97" i="17"/>
  <c r="Y97" i="17"/>
  <c r="Q98" i="17"/>
  <c r="U98" i="17"/>
  <c r="Y98" i="17"/>
  <c r="Q99" i="17"/>
  <c r="U99" i="17"/>
  <c r="Y99" i="17"/>
  <c r="Q100" i="17"/>
  <c r="U100" i="17"/>
  <c r="Y100" i="17"/>
  <c r="Q101" i="17"/>
  <c r="U101" i="17"/>
  <c r="Y101" i="17"/>
  <c r="Q102" i="17"/>
  <c r="U102" i="17"/>
  <c r="Y102" i="17"/>
  <c r="Q103" i="17"/>
  <c r="U103" i="17"/>
  <c r="Y103" i="17"/>
  <c r="Q104" i="17"/>
  <c r="U104" i="17"/>
  <c r="Y104" i="17"/>
  <c r="Q105" i="17"/>
  <c r="U105" i="17"/>
  <c r="Y105" i="17"/>
  <c r="Q106" i="17"/>
  <c r="U106" i="17"/>
  <c r="Y106" i="17"/>
  <c r="Q107" i="17"/>
  <c r="U107" i="17"/>
  <c r="Y107" i="17"/>
  <c r="Q108" i="17"/>
  <c r="U108" i="17"/>
  <c r="Y108" i="17"/>
  <c r="Q109" i="17"/>
  <c r="U109" i="17"/>
  <c r="Y109" i="17"/>
  <c r="Q110" i="17"/>
  <c r="U110" i="17"/>
  <c r="Y110" i="17"/>
  <c r="Q111" i="17"/>
  <c r="U111" i="17"/>
  <c r="Y111" i="17"/>
  <c r="Q112" i="17"/>
  <c r="U112" i="17"/>
  <c r="Y112" i="17"/>
  <c r="Q113" i="17"/>
  <c r="U113" i="17"/>
  <c r="Y113" i="17"/>
  <c r="Q114" i="17"/>
  <c r="U114" i="17"/>
  <c r="Y114" i="17"/>
  <c r="R54" i="17"/>
  <c r="V54" i="17"/>
  <c r="X97" i="17"/>
  <c r="T98" i="17"/>
  <c r="P99" i="17"/>
  <c r="X99" i="17"/>
  <c r="T100" i="17"/>
  <c r="P101" i="17"/>
  <c r="X101" i="17"/>
  <c r="T102" i="17"/>
  <c r="X102" i="17"/>
  <c r="P103" i="17"/>
  <c r="T103" i="17"/>
  <c r="P104" i="17"/>
  <c r="X104" i="17"/>
  <c r="T105" i="17"/>
  <c r="X105" i="17"/>
  <c r="P106" i="17"/>
  <c r="T106" i="17"/>
  <c r="P107" i="17"/>
  <c r="X107" i="17"/>
  <c r="T108" i="17"/>
  <c r="X108" i="17"/>
  <c r="P109" i="17"/>
  <c r="T109" i="17"/>
  <c r="P110" i="17"/>
  <c r="X110" i="17"/>
  <c r="T111" i="17"/>
  <c r="X111" i="17"/>
  <c r="P112" i="17"/>
  <c r="T112" i="17"/>
  <c r="P113" i="17"/>
  <c r="X113" i="17"/>
  <c r="T114" i="17"/>
  <c r="Q54" i="17"/>
  <c r="Y54" i="17"/>
  <c r="S111" i="17"/>
  <c r="W112" i="17"/>
  <c r="S114" i="17"/>
  <c r="P54" i="17"/>
  <c r="S58" i="17"/>
  <c r="S59" i="17"/>
  <c r="S60" i="17"/>
  <c r="S64" i="17"/>
  <c r="S65" i="17"/>
  <c r="S66" i="17"/>
  <c r="S71" i="17"/>
  <c r="S72" i="17"/>
  <c r="S75" i="17"/>
  <c r="S78" i="17"/>
  <c r="S79" i="17"/>
  <c r="S82" i="17"/>
  <c r="S85" i="17"/>
  <c r="S86" i="17"/>
  <c r="S89" i="17"/>
  <c r="S92" i="17"/>
  <c r="S93" i="17"/>
  <c r="W95" i="17"/>
  <c r="T96" i="17"/>
  <c r="W55" i="17"/>
  <c r="W56" i="17"/>
  <c r="W57" i="17"/>
  <c r="W58" i="17"/>
  <c r="W59" i="17"/>
  <c r="W60" i="17"/>
  <c r="W61" i="17"/>
  <c r="W62" i="17"/>
  <c r="W63" i="17"/>
  <c r="W64" i="17"/>
  <c r="W65" i="17"/>
  <c r="W66" i="17"/>
  <c r="W67" i="17"/>
  <c r="W68" i="17"/>
  <c r="W69" i="17"/>
  <c r="W70" i="17"/>
  <c r="W71" i="17"/>
  <c r="W72" i="17"/>
  <c r="W73" i="17"/>
  <c r="W74" i="17"/>
  <c r="W75" i="17"/>
  <c r="W76" i="17"/>
  <c r="W77" i="17"/>
  <c r="W78" i="17"/>
  <c r="W79" i="17"/>
  <c r="W80" i="17"/>
  <c r="W81" i="17"/>
  <c r="W82" i="17"/>
  <c r="W83" i="17"/>
  <c r="W84" i="17"/>
  <c r="W85" i="17"/>
  <c r="W86" i="17"/>
  <c r="W87" i="17"/>
  <c r="W88" i="17"/>
  <c r="W89" i="17"/>
  <c r="W90" i="17"/>
  <c r="W91" i="17"/>
  <c r="W92" i="17"/>
  <c r="W93" i="17"/>
  <c r="W94" i="17"/>
  <c r="T95" i="17"/>
  <c r="Y95" i="17"/>
  <c r="Q96" i="17"/>
  <c r="W96" i="17"/>
  <c r="T97" i="17"/>
  <c r="P98" i="17"/>
  <c r="X98" i="17"/>
  <c r="T99" i="17"/>
  <c r="P100" i="17"/>
  <c r="X100" i="17"/>
  <c r="T101" i="17"/>
  <c r="P102" i="17"/>
  <c r="X103" i="17"/>
  <c r="T104" i="17"/>
  <c r="P105" i="17"/>
  <c r="X106" i="17"/>
  <c r="T107" i="17"/>
  <c r="P108" i="17"/>
  <c r="X109" i="17"/>
  <c r="T110" i="17"/>
  <c r="P111" i="17"/>
  <c r="X112" i="17"/>
  <c r="T113" i="17"/>
  <c r="P114" i="17"/>
  <c r="X114" i="17"/>
  <c r="U54" i="17"/>
  <c r="S110" i="17"/>
  <c r="S113" i="17"/>
  <c r="T54" i="17"/>
  <c r="S57" i="17"/>
  <c r="S61" i="17"/>
  <c r="S70" i="17"/>
  <c r="S76" i="17"/>
  <c r="S77" i="17"/>
  <c r="S83" i="17"/>
  <c r="S84" i="17"/>
  <c r="S90" i="17"/>
  <c r="S91" i="17"/>
  <c r="Y96" i="17"/>
  <c r="U55" i="17"/>
  <c r="U56" i="17"/>
  <c r="U57" i="17"/>
  <c r="U58" i="17"/>
  <c r="U59" i="17"/>
  <c r="U60" i="17"/>
  <c r="U61" i="17"/>
  <c r="U62" i="17"/>
  <c r="U63" i="17"/>
  <c r="U64" i="17"/>
  <c r="U65" i="17"/>
  <c r="U66" i="17"/>
  <c r="U67" i="17"/>
  <c r="U68" i="17"/>
  <c r="U69" i="17"/>
  <c r="U70" i="17"/>
  <c r="U71" i="17"/>
  <c r="U72" i="17"/>
  <c r="U73" i="17"/>
  <c r="U74" i="17"/>
  <c r="U75" i="17"/>
  <c r="U76" i="17"/>
  <c r="U77" i="17"/>
  <c r="U78" i="17"/>
  <c r="U79" i="17"/>
  <c r="U80" i="17"/>
  <c r="U81" i="17"/>
  <c r="U82" i="17"/>
  <c r="U83" i="17"/>
  <c r="U84" i="17"/>
  <c r="U85" i="17"/>
  <c r="U86" i="17"/>
  <c r="U87" i="17"/>
  <c r="U88" i="17"/>
  <c r="U89" i="17"/>
  <c r="U90" i="17"/>
  <c r="U91" i="17"/>
  <c r="U92" i="17"/>
  <c r="U93" i="17"/>
  <c r="U94" i="17"/>
  <c r="S95" i="17"/>
  <c r="X95" i="17"/>
  <c r="P96" i="17"/>
  <c r="U96" i="17"/>
  <c r="S97" i="17"/>
  <c r="W97" i="17"/>
  <c r="S98" i="17"/>
  <c r="W98" i="17"/>
  <c r="S99" i="17"/>
  <c r="W99" i="17"/>
  <c r="S100" i="17"/>
  <c r="W100" i="17"/>
  <c r="S101" i="17"/>
  <c r="W101" i="17"/>
  <c r="S102" i="17"/>
  <c r="W102" i="17"/>
  <c r="S103" i="17"/>
  <c r="W103" i="17"/>
  <c r="S104" i="17"/>
  <c r="W104" i="17"/>
  <c r="S105" i="17"/>
  <c r="W105" i="17"/>
  <c r="S106" i="17"/>
  <c r="W106" i="17"/>
  <c r="S107" i="17"/>
  <c r="W107" i="17"/>
  <c r="S108" i="17"/>
  <c r="W108" i="17"/>
  <c r="S109" i="17"/>
  <c r="W109" i="17"/>
  <c r="W110" i="17"/>
  <c r="W111" i="17"/>
  <c r="S112" i="17"/>
  <c r="W113" i="17"/>
  <c r="W114" i="17"/>
  <c r="X54" i="17"/>
  <c r="S55" i="17"/>
  <c r="S56" i="17"/>
  <c r="S62" i="17"/>
  <c r="S63" i="17"/>
  <c r="S67" i="17"/>
  <c r="S68" i="17"/>
  <c r="S69" i="17"/>
  <c r="S73" i="17"/>
  <c r="S74" i="17"/>
  <c r="S80" i="17"/>
  <c r="S81" i="17"/>
  <c r="S87" i="17"/>
  <c r="S88" i="17"/>
  <c r="S94" i="17"/>
  <c r="Q95" i="17"/>
  <c r="R98" i="17"/>
  <c r="R100" i="17"/>
  <c r="R102" i="17"/>
  <c r="R104" i="17"/>
  <c r="R106" i="17"/>
  <c r="R108" i="17"/>
  <c r="R110" i="17"/>
  <c r="R112" i="17"/>
  <c r="R114" i="17"/>
  <c r="S54" i="17"/>
  <c r="V97" i="17"/>
  <c r="V99" i="17"/>
  <c r="V101" i="17"/>
  <c r="V103" i="17"/>
  <c r="V105" i="17"/>
  <c r="V107" i="17"/>
  <c r="V111" i="17"/>
  <c r="Q97" i="17"/>
  <c r="R99" i="17"/>
  <c r="R101" i="17"/>
  <c r="R103" i="17"/>
  <c r="R105" i="17"/>
  <c r="R107" i="17"/>
  <c r="R109" i="17"/>
  <c r="R111" i="17"/>
  <c r="R113" i="17"/>
  <c r="W54" i="17"/>
  <c r="V109" i="17"/>
  <c r="V98" i="17"/>
  <c r="V100" i="17"/>
  <c r="V102" i="17"/>
  <c r="V104" i="17"/>
  <c r="V106" i="17"/>
  <c r="V108" i="17"/>
  <c r="V110" i="17"/>
  <c r="V112" i="17"/>
  <c r="V114" i="17"/>
  <c r="V113" i="17"/>
  <c r="I13" i="17"/>
  <c r="I14" i="17" s="1"/>
  <c r="I8" i="4"/>
  <c r="F13" i="17"/>
  <c r="F14" i="17" s="1"/>
  <c r="F8" i="4"/>
  <c r="E118" i="17"/>
  <c r="T26" i="17" a="1"/>
  <c r="O26" i="17" a="1"/>
  <c r="AK19" i="17" a="1"/>
  <c r="P26" i="17" a="1"/>
  <c r="M19" i="17" a="1"/>
  <c r="G19" i="17" a="1"/>
  <c r="N26" i="17" a="1"/>
  <c r="H19" i="17" a="1"/>
  <c r="H26" i="17" a="1"/>
  <c r="AJ26" i="17" a="1"/>
  <c r="Z26" i="17" a="1"/>
  <c r="V19" i="17" a="1"/>
  <c r="AH26" i="17" a="1"/>
  <c r="F26" i="17" a="1"/>
  <c r="N19" i="17" a="1"/>
  <c r="I19" i="17" a="1"/>
  <c r="O19" i="17" a="1"/>
  <c r="AB26" i="17" a="1"/>
  <c r="AA26" i="17" a="1"/>
  <c r="AD26" i="17" a="1"/>
  <c r="E19" i="17" a="1"/>
  <c r="L19" i="17" a="1"/>
  <c r="R19" i="17" a="1"/>
  <c r="AL19" i="17" a="1"/>
  <c r="I26" i="17" a="1"/>
  <c r="Q26" i="17" a="1"/>
  <c r="D19" i="17" a="1"/>
  <c r="V26" i="17" a="1"/>
  <c r="K26" i="17" a="1"/>
  <c r="F19" i="17" a="1"/>
  <c r="AI19" i="17" a="1"/>
  <c r="AG19" i="17" a="1"/>
  <c r="X26" i="17" a="1"/>
  <c r="W26" i="17" a="1"/>
  <c r="J19" i="17" a="1"/>
  <c r="AA19" i="17" a="1"/>
  <c r="M26" i="17" a="1"/>
  <c r="E26" i="17" a="1"/>
  <c r="X19" i="17" a="1"/>
  <c r="G26" i="17" a="1"/>
  <c r="W19" i="17" a="1"/>
  <c r="AL26" i="17" a="1"/>
  <c r="U19" i="17" a="1"/>
  <c r="AB19" i="17" a="1"/>
  <c r="J26" i="17" a="1"/>
  <c r="AC19" i="17" a="1"/>
  <c r="AI26" i="17" a="1"/>
  <c r="S19" i="17" a="1"/>
  <c r="AJ19" i="17" a="1"/>
  <c r="U26" i="17" a="1"/>
  <c r="R26" i="17" a="1"/>
  <c r="AG26" i="17" a="1"/>
  <c r="AK26" i="17" a="1"/>
  <c r="Q19" i="17" a="1"/>
  <c r="Z19" i="17" a="1"/>
  <c r="Y26" i="17" a="1"/>
  <c r="AE19" i="17" a="1"/>
  <c r="Y19" i="17" a="1"/>
  <c r="T19" i="17" a="1"/>
  <c r="P19" i="17" a="1"/>
  <c r="AD19" i="17" a="1"/>
  <c r="AC26" i="17" a="1"/>
  <c r="D26" i="17" a="1"/>
  <c r="AF26" i="17" a="1"/>
  <c r="L26" i="17" a="1"/>
  <c r="AH19" i="17" a="1"/>
  <c r="AE26" i="17" a="1"/>
  <c r="AF19" i="17" a="1"/>
  <c r="S26" i="17" a="1"/>
  <c r="K19" i="17" a="1"/>
  <c r="W121" i="17" l="1"/>
  <c r="Y126" i="17"/>
  <c r="T128" i="17"/>
  <c r="I123" i="17"/>
  <c r="P124" i="17"/>
  <c r="V120" i="17"/>
  <c r="S129" i="17"/>
  <c r="G127" i="17"/>
  <c r="D123" i="17"/>
  <c r="U119" i="17"/>
  <c r="N130" i="17"/>
  <c r="M118" i="17"/>
  <c r="O124" i="17"/>
  <c r="M130" i="17"/>
  <c r="C126" i="17"/>
  <c r="F126" i="17"/>
  <c r="W128" i="17"/>
  <c r="K120" i="17"/>
  <c r="L127" i="17"/>
  <c r="T121" i="17"/>
  <c r="Q129" i="17"/>
  <c r="Y125" i="17"/>
  <c r="M122" i="17"/>
  <c r="X118" i="17"/>
  <c r="C124" i="17"/>
  <c r="X129" i="17"/>
  <c r="X122" i="17"/>
  <c r="J129" i="17"/>
  <c r="F125" i="17"/>
  <c r="J118" i="17"/>
  <c r="G104" i="8"/>
  <c r="O123" i="17"/>
  <c r="T118" i="17"/>
  <c r="W125" i="17"/>
  <c r="C119" i="17"/>
  <c r="L120" i="17"/>
  <c r="E125" i="17"/>
  <c r="O129" i="17"/>
  <c r="O122" i="17"/>
  <c r="H128" i="17"/>
  <c r="X120" i="17"/>
  <c r="J128" i="17"/>
  <c r="F124" i="17"/>
  <c r="G126" i="17"/>
  <c r="I118" i="17"/>
  <c r="O128" i="17"/>
  <c r="G123" i="17"/>
  <c r="D126" i="17"/>
  <c r="Q128" i="17"/>
  <c r="Q121" i="17"/>
  <c r="N118" i="17"/>
  <c r="F118" i="17"/>
  <c r="C130" i="17"/>
  <c r="O127" i="17"/>
  <c r="W124" i="17"/>
  <c r="D130" i="17"/>
  <c r="L124" i="17"/>
  <c r="V118" i="17"/>
  <c r="U127" i="17"/>
  <c r="I124" i="17"/>
  <c r="Q120" i="17"/>
  <c r="W127" i="17"/>
  <c r="W120" i="17"/>
  <c r="H126" i="17"/>
  <c r="H119" i="17"/>
  <c r="J127" i="17"/>
  <c r="R119" i="17"/>
  <c r="L12" i="18"/>
  <c r="K12" i="18"/>
  <c r="J12" i="18"/>
  <c r="L11" i="18"/>
  <c r="K11" i="18"/>
  <c r="H11" i="18" s="1"/>
  <c r="I11" i="18" s="1"/>
  <c r="J11" i="18"/>
  <c r="L7" i="18"/>
  <c r="K7" i="18"/>
  <c r="J7" i="18"/>
  <c r="F7" i="18" s="1"/>
  <c r="L9" i="18"/>
  <c r="F9" i="18" s="1"/>
  <c r="K9" i="18"/>
  <c r="J9" i="18"/>
  <c r="J10" i="18"/>
  <c r="H10" i="18" s="1"/>
  <c r="I10" i="18" s="1"/>
  <c r="K10" i="18"/>
  <c r="L10" i="18"/>
  <c r="L8" i="18"/>
  <c r="J8" i="18"/>
  <c r="K8" i="18"/>
  <c r="K6" i="18"/>
  <c r="L6" i="18"/>
  <c r="J6" i="18"/>
  <c r="K15" i="18"/>
  <c r="L15" i="18" s="1"/>
  <c r="H15" i="18" s="1"/>
  <c r="I15" i="18" s="1"/>
  <c r="M15" i="18"/>
  <c r="J15" i="18"/>
  <c r="K14" i="18"/>
  <c r="L14" i="18" s="1"/>
  <c r="J14" i="18"/>
  <c r="M14" i="18"/>
  <c r="K13" i="18"/>
  <c r="L13" i="18" s="1"/>
  <c r="J13" i="18"/>
  <c r="M13" i="18"/>
  <c r="V122" i="17"/>
  <c r="V121" i="17"/>
  <c r="F120" i="17"/>
  <c r="T125" i="17"/>
  <c r="AG114" i="14"/>
  <c r="AK114" i="14" s="1"/>
  <c r="Y123" i="14"/>
  <c r="AG113" i="14"/>
  <c r="AK113" i="14" s="1"/>
  <c r="G9" i="18"/>
  <c r="J105" i="18"/>
  <c r="K105" i="18"/>
  <c r="L105" i="18" s="1"/>
  <c r="M105" i="18"/>
  <c r="J101" i="18"/>
  <c r="K101" i="18"/>
  <c r="L101" i="18" s="1"/>
  <c r="M101" i="18"/>
  <c r="J97" i="18"/>
  <c r="K97" i="18"/>
  <c r="L97" i="18" s="1"/>
  <c r="M97" i="18"/>
  <c r="J93" i="18"/>
  <c r="K93" i="18"/>
  <c r="L93" i="18" s="1"/>
  <c r="M93" i="18"/>
  <c r="J89" i="18"/>
  <c r="K89" i="18"/>
  <c r="L89" i="18" s="1"/>
  <c r="M89" i="18"/>
  <c r="J85" i="18"/>
  <c r="K85" i="18"/>
  <c r="L85" i="18" s="1"/>
  <c r="M85" i="18"/>
  <c r="J81" i="18"/>
  <c r="K81" i="18"/>
  <c r="L81" i="18" s="1"/>
  <c r="M81" i="18"/>
  <c r="J77" i="18"/>
  <c r="K77" i="18"/>
  <c r="L77" i="18" s="1"/>
  <c r="M77" i="18"/>
  <c r="J73" i="18"/>
  <c r="K73" i="18"/>
  <c r="L73" i="18" s="1"/>
  <c r="M73" i="18"/>
  <c r="J69" i="18"/>
  <c r="K69" i="18"/>
  <c r="L69" i="18" s="1"/>
  <c r="M69" i="18"/>
  <c r="J65" i="18"/>
  <c r="K65" i="18"/>
  <c r="M65" i="18"/>
  <c r="J61" i="18"/>
  <c r="K61" i="18"/>
  <c r="M61" i="18"/>
  <c r="J57" i="18"/>
  <c r="K57" i="18"/>
  <c r="M57" i="18"/>
  <c r="K53" i="18"/>
  <c r="J53" i="18"/>
  <c r="M53" i="18"/>
  <c r="K49" i="18"/>
  <c r="J49" i="18"/>
  <c r="M49" i="18"/>
  <c r="K43" i="18"/>
  <c r="L43" i="18" s="1"/>
  <c r="J43" i="18"/>
  <c r="M43" i="18"/>
  <c r="J39" i="18"/>
  <c r="K39" i="18"/>
  <c r="L39" i="18" s="1"/>
  <c r="M39" i="18"/>
  <c r="J35" i="18"/>
  <c r="K35" i="18"/>
  <c r="L35" i="18" s="1"/>
  <c r="M35" i="18"/>
  <c r="J31" i="18"/>
  <c r="K31" i="18"/>
  <c r="L31" i="18" s="1"/>
  <c r="M31" i="18"/>
  <c r="J27" i="18"/>
  <c r="K27" i="18"/>
  <c r="L27" i="18" s="1"/>
  <c r="M27" i="18"/>
  <c r="J23" i="18"/>
  <c r="K23" i="18"/>
  <c r="L23" i="18" s="1"/>
  <c r="M23" i="18"/>
  <c r="J19" i="18"/>
  <c r="K19" i="18"/>
  <c r="M19" i="18"/>
  <c r="J104" i="18"/>
  <c r="M104" i="18"/>
  <c r="K104" i="18"/>
  <c r="L104" i="18" s="1"/>
  <c r="J100" i="18"/>
  <c r="K100" i="18"/>
  <c r="L100" i="18" s="1"/>
  <c r="M100" i="18"/>
  <c r="J96" i="18"/>
  <c r="K96" i="18"/>
  <c r="L96" i="18" s="1"/>
  <c r="M96" i="18"/>
  <c r="J92" i="18"/>
  <c r="K92" i="18"/>
  <c r="L92" i="18" s="1"/>
  <c r="M92" i="18"/>
  <c r="J88" i="18"/>
  <c r="K88" i="18"/>
  <c r="L88" i="18" s="1"/>
  <c r="M88" i="18"/>
  <c r="J84" i="18"/>
  <c r="K84" i="18"/>
  <c r="L84" i="18" s="1"/>
  <c r="M84" i="18"/>
  <c r="J80" i="18"/>
  <c r="K80" i="18"/>
  <c r="L80" i="18" s="1"/>
  <c r="M80" i="18"/>
  <c r="J76" i="18"/>
  <c r="K76" i="18"/>
  <c r="L76" i="18" s="1"/>
  <c r="M76" i="18"/>
  <c r="J72" i="18"/>
  <c r="K72" i="18"/>
  <c r="L72" i="18" s="1"/>
  <c r="M72" i="18"/>
  <c r="J68" i="18"/>
  <c r="K68" i="18"/>
  <c r="L68" i="18" s="1"/>
  <c r="M68" i="18"/>
  <c r="J64" i="18"/>
  <c r="K64" i="18"/>
  <c r="L64" i="18" s="1"/>
  <c r="M64" i="18"/>
  <c r="J60" i="18"/>
  <c r="K60" i="18"/>
  <c r="L60" i="18" s="1"/>
  <c r="M60" i="18"/>
  <c r="J56" i="18"/>
  <c r="K56" i="18"/>
  <c r="L56" i="18" s="1"/>
  <c r="M56" i="18"/>
  <c r="J52" i="18"/>
  <c r="K52" i="18"/>
  <c r="L52" i="18" s="1"/>
  <c r="M52" i="18"/>
  <c r="J48" i="18"/>
  <c r="K48" i="18"/>
  <c r="L48" i="18" s="1"/>
  <c r="M48" i="18"/>
  <c r="J42" i="18"/>
  <c r="G42" i="18" s="1"/>
  <c r="K42" i="18"/>
  <c r="L42" i="18" s="1"/>
  <c r="M42" i="18"/>
  <c r="K38" i="18"/>
  <c r="L38" i="18" s="1"/>
  <c r="J38" i="18"/>
  <c r="M38" i="18"/>
  <c r="K34" i="18"/>
  <c r="L34" i="18" s="1"/>
  <c r="J34" i="18"/>
  <c r="M34" i="18"/>
  <c r="J30" i="18"/>
  <c r="K30" i="18"/>
  <c r="L30" i="18" s="1"/>
  <c r="M30" i="18"/>
  <c r="J26" i="18"/>
  <c r="K26" i="18"/>
  <c r="L26" i="18" s="1"/>
  <c r="M26" i="18"/>
  <c r="J22" i="18"/>
  <c r="K22" i="18"/>
  <c r="L22" i="18" s="1"/>
  <c r="M22" i="18"/>
  <c r="M18" i="18"/>
  <c r="J18" i="18"/>
  <c r="K18" i="18"/>
  <c r="L18" i="18" s="1"/>
  <c r="K103" i="18"/>
  <c r="L103" i="18" s="1"/>
  <c r="M103" i="18"/>
  <c r="J103" i="18"/>
  <c r="G103" i="18" s="1"/>
  <c r="J99" i="18"/>
  <c r="K99" i="18"/>
  <c r="L99" i="18" s="1"/>
  <c r="M99" i="18"/>
  <c r="F99" i="18"/>
  <c r="K95" i="18"/>
  <c r="L95" i="18" s="1"/>
  <c r="J95" i="18"/>
  <c r="M95" i="18"/>
  <c r="G95" i="18"/>
  <c r="J91" i="18"/>
  <c r="K91" i="18"/>
  <c r="L91" i="18" s="1"/>
  <c r="M91" i="18"/>
  <c r="F91" i="18"/>
  <c r="K87" i="18"/>
  <c r="L87" i="18" s="1"/>
  <c r="J87" i="18"/>
  <c r="M87" i="18"/>
  <c r="G87" i="18"/>
  <c r="J83" i="18"/>
  <c r="K83" i="18"/>
  <c r="L83" i="18" s="1"/>
  <c r="M83" i="18"/>
  <c r="K79" i="18"/>
  <c r="L79" i="18" s="1"/>
  <c r="J79" i="18"/>
  <c r="M79" i="18"/>
  <c r="J75" i="18"/>
  <c r="K75" i="18"/>
  <c r="L75" i="18" s="1"/>
  <c r="M75" i="18"/>
  <c r="K71" i="18"/>
  <c r="L71" i="18" s="1"/>
  <c r="J71" i="18"/>
  <c r="M71" i="18"/>
  <c r="J67" i="18"/>
  <c r="G67" i="18" s="1"/>
  <c r="K67" i="18"/>
  <c r="L67" i="18" s="1"/>
  <c r="M67" i="18"/>
  <c r="J63" i="18"/>
  <c r="K63" i="18"/>
  <c r="L63" i="18" s="1"/>
  <c r="M63" i="18"/>
  <c r="K59" i="18"/>
  <c r="L59" i="18" s="1"/>
  <c r="J59" i="18"/>
  <c r="M59" i="18"/>
  <c r="J55" i="18"/>
  <c r="K55" i="18"/>
  <c r="L55" i="18" s="1"/>
  <c r="M55" i="18"/>
  <c r="J51" i="18"/>
  <c r="K51" i="18"/>
  <c r="M51" i="18"/>
  <c r="J45" i="18"/>
  <c r="K45" i="18"/>
  <c r="M45" i="18"/>
  <c r="J41" i="18"/>
  <c r="K41" i="18"/>
  <c r="M41" i="18"/>
  <c r="K37" i="18"/>
  <c r="J37" i="18"/>
  <c r="M37" i="18"/>
  <c r="K33" i="18"/>
  <c r="J33" i="18"/>
  <c r="M33" i="18"/>
  <c r="K29" i="18"/>
  <c r="J29" i="18"/>
  <c r="M29" i="18"/>
  <c r="J25" i="18"/>
  <c r="K25" i="18"/>
  <c r="M25" i="18"/>
  <c r="J21" i="18"/>
  <c r="K21" i="18"/>
  <c r="M21" i="18"/>
  <c r="M17" i="18"/>
  <c r="J17" i="18"/>
  <c r="K17" i="18"/>
  <c r="J47" i="18"/>
  <c r="K47" i="18"/>
  <c r="L47" i="18" s="1"/>
  <c r="M47" i="18"/>
  <c r="J102" i="18"/>
  <c r="K102" i="18"/>
  <c r="L102" i="18" s="1"/>
  <c r="M102" i="18"/>
  <c r="K98" i="18"/>
  <c r="L98" i="18" s="1"/>
  <c r="M98" i="18"/>
  <c r="J98" i="18"/>
  <c r="G98" i="18" s="1"/>
  <c r="J94" i="18"/>
  <c r="F94" i="18" s="1"/>
  <c r="K94" i="18"/>
  <c r="L94" i="18" s="1"/>
  <c r="M94" i="18"/>
  <c r="K90" i="18"/>
  <c r="L90" i="18" s="1"/>
  <c r="M90" i="18"/>
  <c r="J90" i="18"/>
  <c r="J86" i="18"/>
  <c r="K86" i="18"/>
  <c r="L86" i="18" s="1"/>
  <c r="M86" i="18"/>
  <c r="K82" i="18"/>
  <c r="L82" i="18" s="1"/>
  <c r="J82" i="18"/>
  <c r="M82" i="18"/>
  <c r="J78" i="18"/>
  <c r="K78" i="18"/>
  <c r="L78" i="18" s="1"/>
  <c r="M78" i="18"/>
  <c r="K74" i="18"/>
  <c r="L74" i="18" s="1"/>
  <c r="J74" i="18"/>
  <c r="M74" i="18"/>
  <c r="J70" i="18"/>
  <c r="K70" i="18"/>
  <c r="L70" i="18" s="1"/>
  <c r="M70" i="18"/>
  <c r="K66" i="18"/>
  <c r="L66" i="18" s="1"/>
  <c r="J66" i="18"/>
  <c r="M66" i="18"/>
  <c r="K62" i="18"/>
  <c r="L62" i="18" s="1"/>
  <c r="J62" i="18"/>
  <c r="M62" i="18"/>
  <c r="G62" i="18"/>
  <c r="J58" i="18"/>
  <c r="K58" i="18"/>
  <c r="L58" i="18" s="1"/>
  <c r="M58" i="18"/>
  <c r="K54" i="18"/>
  <c r="L54" i="18" s="1"/>
  <c r="J54" i="18"/>
  <c r="M54" i="18"/>
  <c r="K50" i="18"/>
  <c r="L50" i="18" s="1"/>
  <c r="J50" i="18"/>
  <c r="M50" i="18"/>
  <c r="J44" i="18"/>
  <c r="K44" i="18"/>
  <c r="L44" i="18" s="1"/>
  <c r="M44" i="18"/>
  <c r="J40" i="18"/>
  <c r="K40" i="18"/>
  <c r="L40" i="18" s="1"/>
  <c r="M40" i="18"/>
  <c r="G40" i="18"/>
  <c r="J36" i="18"/>
  <c r="K36" i="18"/>
  <c r="L36" i="18" s="1"/>
  <c r="M36" i="18"/>
  <c r="J32" i="18"/>
  <c r="F32" i="18" s="1"/>
  <c r="K32" i="18"/>
  <c r="L32" i="18" s="1"/>
  <c r="M32" i="18"/>
  <c r="J28" i="18"/>
  <c r="K28" i="18"/>
  <c r="L28" i="18" s="1"/>
  <c r="M28" i="18"/>
  <c r="K24" i="18"/>
  <c r="L24" i="18" s="1"/>
  <c r="J24" i="18"/>
  <c r="M24" i="18"/>
  <c r="J20" i="18"/>
  <c r="K20" i="18"/>
  <c r="L20" i="18" s="1"/>
  <c r="M20" i="18"/>
  <c r="J16" i="18"/>
  <c r="K16" i="18"/>
  <c r="L16" i="18" s="1"/>
  <c r="M16" i="18"/>
  <c r="K46" i="18"/>
  <c r="L46" i="18" s="1"/>
  <c r="J46" i="18"/>
  <c r="M46" i="18"/>
  <c r="L118" i="17"/>
  <c r="S130" i="17"/>
  <c r="W126" i="17"/>
  <c r="G124" i="17"/>
  <c r="C120" i="17"/>
  <c r="L128" i="17"/>
  <c r="D124" i="17"/>
  <c r="L121" i="17"/>
  <c r="I130" i="17"/>
  <c r="Q127" i="17"/>
  <c r="U125" i="17"/>
  <c r="Y123" i="17"/>
  <c r="E123" i="17"/>
  <c r="I122" i="17"/>
  <c r="I121" i="17"/>
  <c r="M120" i="17"/>
  <c r="Q119" i="17"/>
  <c r="W130" i="17"/>
  <c r="C129" i="17"/>
  <c r="K127" i="17"/>
  <c r="K125" i="17"/>
  <c r="S123" i="17"/>
  <c r="C122" i="17"/>
  <c r="G120" i="17"/>
  <c r="Q118" i="17"/>
  <c r="P129" i="17"/>
  <c r="P127" i="17"/>
  <c r="X125" i="17"/>
  <c r="H124" i="17"/>
  <c r="H122" i="17"/>
  <c r="P120" i="17"/>
  <c r="W118" i="17"/>
  <c r="F130" i="17"/>
  <c r="F129" i="17"/>
  <c r="F128" i="17"/>
  <c r="V126" i="17"/>
  <c r="V125" i="17"/>
  <c r="V124" i="17"/>
  <c r="R123" i="17"/>
  <c r="R122" i="17"/>
  <c r="R121" i="17"/>
  <c r="N120" i="17"/>
  <c r="N119" i="17"/>
  <c r="H118" i="17"/>
  <c r="D118" i="17"/>
  <c r="K129" i="17"/>
  <c r="G128" i="17"/>
  <c r="O125" i="17"/>
  <c r="W122" i="17"/>
  <c r="O121" i="17"/>
  <c r="U118" i="17"/>
  <c r="T129" i="17"/>
  <c r="D127" i="17"/>
  <c r="L125" i="17"/>
  <c r="T122" i="17"/>
  <c r="D120" i="17"/>
  <c r="R118" i="17"/>
  <c r="I129" i="17"/>
  <c r="M128" i="17"/>
  <c r="Q126" i="17"/>
  <c r="Y124" i="17"/>
  <c r="O118" i="17"/>
  <c r="K118" i="17"/>
  <c r="G118" i="17"/>
  <c r="C118" i="17"/>
  <c r="O130" i="17"/>
  <c r="G129" i="17"/>
  <c r="S127" i="17"/>
  <c r="O126" i="17"/>
  <c r="G125" i="17"/>
  <c r="W123" i="17"/>
  <c r="K122" i="17"/>
  <c r="C121" i="17"/>
  <c r="S119" i="17"/>
  <c r="T130" i="17"/>
  <c r="L129" i="17"/>
  <c r="D128" i="17"/>
  <c r="T126" i="17"/>
  <c r="D125" i="17"/>
  <c r="T123" i="17"/>
  <c r="L122" i="17"/>
  <c r="D121" i="17"/>
  <c r="T119" i="17"/>
  <c r="Y130" i="17"/>
  <c r="Y129" i="17"/>
  <c r="E129" i="17"/>
  <c r="I128" i="17"/>
  <c r="I127" i="17"/>
  <c r="M126" i="17"/>
  <c r="Q125" i="17"/>
  <c r="Q124" i="17"/>
  <c r="U123" i="17"/>
  <c r="Y122" i="17"/>
  <c r="Y121" i="17"/>
  <c r="E121" i="17"/>
  <c r="I120" i="17"/>
  <c r="I119" i="17"/>
  <c r="K130" i="17"/>
  <c r="S128" i="17"/>
  <c r="S126" i="17"/>
  <c r="C125" i="17"/>
  <c r="K123" i="17"/>
  <c r="K121" i="17"/>
  <c r="W119" i="17"/>
  <c r="X130" i="17"/>
  <c r="X128" i="17"/>
  <c r="H127" i="17"/>
  <c r="P125" i="17"/>
  <c r="P123" i="17"/>
  <c r="X121" i="17"/>
  <c r="H120" i="17"/>
  <c r="V130" i="17"/>
  <c r="V129" i="17"/>
  <c r="V128" i="17"/>
  <c r="R127" i="17"/>
  <c r="R126" i="17"/>
  <c r="R125" i="17"/>
  <c r="N124" i="17"/>
  <c r="N123" i="17"/>
  <c r="N122" i="17"/>
  <c r="J121" i="17"/>
  <c r="J120" i="17"/>
  <c r="J119" i="17"/>
  <c r="S120" i="17"/>
  <c r="K119" i="17"/>
  <c r="L130" i="17"/>
  <c r="D129" i="17"/>
  <c r="T127" i="17"/>
  <c r="L126" i="17"/>
  <c r="T124" i="17"/>
  <c r="L123" i="17"/>
  <c r="D122" i="17"/>
  <c r="T120" i="17"/>
  <c r="L119" i="17"/>
  <c r="Q130" i="17"/>
  <c r="U129" i="17"/>
  <c r="Y128" i="17"/>
  <c r="Y127" i="17"/>
  <c r="E127" i="17"/>
  <c r="I126" i="17"/>
  <c r="I125" i="17"/>
  <c r="M124" i="17"/>
  <c r="Q123" i="17"/>
  <c r="Q122" i="17"/>
  <c r="U121" i="17"/>
  <c r="Y120" i="17"/>
  <c r="Y119" i="17"/>
  <c r="E119" i="17"/>
  <c r="G130" i="17"/>
  <c r="C128" i="17"/>
  <c r="K126" i="17"/>
  <c r="S124" i="17"/>
  <c r="S122" i="17"/>
  <c r="G121" i="17"/>
  <c r="O119" i="17"/>
  <c r="H130" i="17"/>
  <c r="P128" i="17"/>
  <c r="X126" i="17"/>
  <c r="X124" i="17"/>
  <c r="H123" i="17"/>
  <c r="P121" i="17"/>
  <c r="P119" i="17"/>
  <c r="R130" i="17"/>
  <c r="R129" i="17"/>
  <c r="N128" i="17"/>
  <c r="N127" i="17"/>
  <c r="N126" i="17"/>
  <c r="J125" i="17"/>
  <c r="J124" i="17"/>
  <c r="J123" i="17"/>
  <c r="F122" i="17"/>
  <c r="F121" i="17"/>
  <c r="AG8" i="14"/>
  <c r="AK8" i="14" s="1"/>
  <c r="AO8" i="14" s="1"/>
  <c r="AG15" i="14"/>
  <c r="M114" i="18"/>
  <c r="M118" i="18"/>
  <c r="AG14" i="14"/>
  <c r="AG16" i="14"/>
  <c r="AK16" i="14" s="1"/>
  <c r="AO16" i="14" s="1"/>
  <c r="AG12" i="14"/>
  <c r="AK12" i="14" s="1"/>
  <c r="AK14" i="14"/>
  <c r="AO14" i="14" s="1"/>
  <c r="AM8" i="14"/>
  <c r="AM10" i="14"/>
  <c r="AM12" i="14"/>
  <c r="AM14" i="14"/>
  <c r="AM16" i="14"/>
  <c r="AI7" i="14"/>
  <c r="AI107" i="14" s="1"/>
  <c r="AM9" i="14"/>
  <c r="AM11" i="14"/>
  <c r="AM13" i="14"/>
  <c r="AM15" i="14"/>
  <c r="AM17" i="14"/>
  <c r="F119" i="17"/>
  <c r="V119" i="17"/>
  <c r="R120" i="17"/>
  <c r="N121" i="17"/>
  <c r="J122" i="17"/>
  <c r="F123" i="17"/>
  <c r="V123" i="17"/>
  <c r="R124" i="17"/>
  <c r="N125" i="17"/>
  <c r="J126" i="17"/>
  <c r="F127" i="17"/>
  <c r="V127" i="17"/>
  <c r="R128" i="17"/>
  <c r="N129" i="17"/>
  <c r="J130" i="17"/>
  <c r="S118" i="17"/>
  <c r="X119" i="17"/>
  <c r="H121" i="17"/>
  <c r="P122" i="17"/>
  <c r="X123" i="17"/>
  <c r="H125" i="17"/>
  <c r="P126" i="17"/>
  <c r="X127" i="17"/>
  <c r="H129" i="17"/>
  <c r="P130" i="17"/>
  <c r="G119" i="17"/>
  <c r="O120" i="17"/>
  <c r="S121" i="17"/>
  <c r="C123" i="17"/>
  <c r="K124" i="17"/>
  <c r="S125" i="17"/>
  <c r="C127" i="17"/>
  <c r="K128" i="17"/>
  <c r="W129" i="17"/>
  <c r="P118" i="17"/>
  <c r="M119" i="17"/>
  <c r="E120" i="17"/>
  <c r="U120" i="17"/>
  <c r="M121" i="17"/>
  <c r="E122" i="17"/>
  <c r="U122" i="17"/>
  <c r="M123" i="17"/>
  <c r="E124" i="17"/>
  <c r="U124" i="17"/>
  <c r="M125" i="17"/>
  <c r="E126" i="17"/>
  <c r="U126" i="17"/>
  <c r="M127" i="17"/>
  <c r="E128" i="17"/>
  <c r="U128" i="17"/>
  <c r="M129" i="17"/>
  <c r="E130" i="17"/>
  <c r="U130" i="17"/>
  <c r="D119" i="17"/>
  <c r="E122" i="18"/>
  <c r="H1004" i="22"/>
  <c r="AE107" i="14"/>
  <c r="AM70" i="17"/>
  <c r="AM68" i="17"/>
  <c r="D19" i="17"/>
  <c r="F19" i="17"/>
  <c r="H19" i="17"/>
  <c r="J19" i="17"/>
  <c r="L19" i="17"/>
  <c r="N19" i="17"/>
  <c r="P19" i="17"/>
  <c r="R19" i="17"/>
  <c r="T19" i="17"/>
  <c r="X19" i="17"/>
  <c r="AD19" i="17"/>
  <c r="AJ19" i="17"/>
  <c r="E19" i="17"/>
  <c r="I19" i="17"/>
  <c r="O19" i="17"/>
  <c r="Q19" i="17"/>
  <c r="U19" i="17"/>
  <c r="Y19" i="17"/>
  <c r="AC19" i="17"/>
  <c r="AG19" i="17"/>
  <c r="AK19" i="17"/>
  <c r="Z19" i="17"/>
  <c r="AF19" i="17"/>
  <c r="AL19" i="17"/>
  <c r="G19" i="17"/>
  <c r="K19" i="17"/>
  <c r="M19" i="17"/>
  <c r="S19" i="17"/>
  <c r="W19" i="17"/>
  <c r="AA19" i="17"/>
  <c r="AE19" i="17"/>
  <c r="AI19" i="17"/>
  <c r="V19" i="17"/>
  <c r="AB19" i="17"/>
  <c r="AH19" i="17"/>
  <c r="M112" i="18"/>
  <c r="Z113" i="14" s="1"/>
  <c r="D26" i="17"/>
  <c r="J26" i="17"/>
  <c r="N26" i="17"/>
  <c r="P26" i="17"/>
  <c r="T26" i="17"/>
  <c r="X26" i="17"/>
  <c r="AB26" i="17"/>
  <c r="AF26" i="17"/>
  <c r="AJ26" i="17"/>
  <c r="E26" i="17"/>
  <c r="G26" i="17"/>
  <c r="I26" i="17"/>
  <c r="K26" i="17"/>
  <c r="M26" i="17"/>
  <c r="O26" i="17"/>
  <c r="Q26" i="17"/>
  <c r="S26" i="17"/>
  <c r="U26" i="17"/>
  <c r="W26" i="17"/>
  <c r="Y26" i="17"/>
  <c r="AA26" i="17"/>
  <c r="AC26" i="17"/>
  <c r="AE26" i="17"/>
  <c r="AG26" i="17"/>
  <c r="AI26" i="17"/>
  <c r="AK26" i="17"/>
  <c r="F26" i="17"/>
  <c r="H26" i="17"/>
  <c r="L26" i="17"/>
  <c r="R26" i="17"/>
  <c r="V26" i="17"/>
  <c r="Z26" i="17"/>
  <c r="AD26" i="17"/>
  <c r="AH26" i="17"/>
  <c r="AL26" i="17"/>
  <c r="S116" i="17"/>
  <c r="S22" i="4" s="1"/>
  <c r="AM84" i="17"/>
  <c r="Q116" i="17"/>
  <c r="Q22" i="4" s="1"/>
  <c r="AM57" i="17"/>
  <c r="AM78" i="17"/>
  <c r="AM75" i="17"/>
  <c r="AM66" i="17"/>
  <c r="AM62" i="17"/>
  <c r="AC118" i="17"/>
  <c r="AG118" i="17"/>
  <c r="AK118" i="17"/>
  <c r="AB119" i="17"/>
  <c r="AF119" i="17"/>
  <c r="AJ119" i="17"/>
  <c r="AA120" i="17"/>
  <c r="AE120" i="17"/>
  <c r="AI120" i="17"/>
  <c r="Z121" i="17"/>
  <c r="AD121" i="17"/>
  <c r="AH121" i="17"/>
  <c r="AL121" i="17"/>
  <c r="AC122" i="17"/>
  <c r="AG122" i="17"/>
  <c r="AK122" i="17"/>
  <c r="AB123" i="17"/>
  <c r="AF123" i="17"/>
  <c r="AJ123" i="17"/>
  <c r="AA124" i="17"/>
  <c r="AE124" i="17"/>
  <c r="AI124" i="17"/>
  <c r="Z125" i="17"/>
  <c r="AD125" i="17"/>
  <c r="AH125" i="17"/>
  <c r="AL125" i="17"/>
  <c r="AC126" i="17"/>
  <c r="AG126" i="17"/>
  <c r="AK126" i="17"/>
  <c r="AB127" i="17"/>
  <c r="AF127" i="17"/>
  <c r="AJ127" i="17"/>
  <c r="AA128" i="17"/>
  <c r="AE128" i="17"/>
  <c r="AI128" i="17"/>
  <c r="Z129" i="17"/>
  <c r="AD129" i="17"/>
  <c r="AH129" i="17"/>
  <c r="AL129" i="17"/>
  <c r="AC130" i="17"/>
  <c r="AG130" i="17"/>
  <c r="AK130" i="17"/>
  <c r="Z118" i="17"/>
  <c r="AD118" i="17"/>
  <c r="AH118" i="17"/>
  <c r="AL118" i="17"/>
  <c r="AC119" i="17"/>
  <c r="AG119" i="17"/>
  <c r="AK119" i="17"/>
  <c r="AB120" i="17"/>
  <c r="AF120" i="17"/>
  <c r="AJ120" i="17"/>
  <c r="AA121" i="17"/>
  <c r="AE121" i="17"/>
  <c r="AI121" i="17"/>
  <c r="Z122" i="17"/>
  <c r="AD122" i="17"/>
  <c r="AH122" i="17"/>
  <c r="AL122" i="17"/>
  <c r="AC123" i="17"/>
  <c r="AG123" i="17"/>
  <c r="AK123" i="17"/>
  <c r="AB124" i="17"/>
  <c r="AF124" i="17"/>
  <c r="AJ124" i="17"/>
  <c r="AA125" i="17"/>
  <c r="AE125" i="17"/>
  <c r="AI125" i="17"/>
  <c r="Z126" i="17"/>
  <c r="AD126" i="17"/>
  <c r="AH126" i="17"/>
  <c r="AL126" i="17"/>
  <c r="AC127" i="17"/>
  <c r="AG127" i="17"/>
  <c r="AK127" i="17"/>
  <c r="AB128" i="17"/>
  <c r="AF128" i="17"/>
  <c r="AJ128" i="17"/>
  <c r="AA129" i="17"/>
  <c r="AE129" i="17"/>
  <c r="AI129" i="17"/>
  <c r="Z130" i="17"/>
  <c r="AD130" i="17"/>
  <c r="AH130" i="17"/>
  <c r="AL130" i="17"/>
  <c r="AA118" i="17"/>
  <c r="AE118" i="17"/>
  <c r="AI118" i="17"/>
  <c r="Z119" i="17"/>
  <c r="AD119" i="17"/>
  <c r="AH119" i="17"/>
  <c r="AL119" i="17"/>
  <c r="AC120" i="17"/>
  <c r="AG120" i="17"/>
  <c r="AK120" i="17"/>
  <c r="AB121" i="17"/>
  <c r="AF121" i="17"/>
  <c r="AJ121" i="17"/>
  <c r="AA122" i="17"/>
  <c r="AE122" i="17"/>
  <c r="AI122" i="17"/>
  <c r="Z123" i="17"/>
  <c r="AD123" i="17"/>
  <c r="AH123" i="17"/>
  <c r="AL123" i="17"/>
  <c r="AC124" i="17"/>
  <c r="AG124" i="17"/>
  <c r="AK124" i="17"/>
  <c r="AB125" i="17"/>
  <c r="AF125" i="17"/>
  <c r="AJ125" i="17"/>
  <c r="AA126" i="17"/>
  <c r="AE126" i="17"/>
  <c r="AI126" i="17"/>
  <c r="Z127" i="17"/>
  <c r="AD127" i="17"/>
  <c r="AH127" i="17"/>
  <c r="AL127" i="17"/>
  <c r="AC128" i="17"/>
  <c r="AG128" i="17"/>
  <c r="AK128" i="17"/>
  <c r="AB129" i="17"/>
  <c r="AF129" i="17"/>
  <c r="AJ129" i="17"/>
  <c r="AA130" i="17"/>
  <c r="AE130" i="17"/>
  <c r="AI130" i="17"/>
  <c r="AB118" i="17"/>
  <c r="AF118" i="17"/>
  <c r="AJ118" i="17"/>
  <c r="AA119" i="17"/>
  <c r="AE119" i="17"/>
  <c r="AI119" i="17"/>
  <c r="Z120" i="17"/>
  <c r="AD120" i="17"/>
  <c r="AH120" i="17"/>
  <c r="AL120" i="17"/>
  <c r="AC121" i="17"/>
  <c r="AG121" i="17"/>
  <c r="AK121" i="17"/>
  <c r="AB122" i="17"/>
  <c r="AF122" i="17"/>
  <c r="AJ122" i="17"/>
  <c r="AA123" i="17"/>
  <c r="AE123" i="17"/>
  <c r="AI123" i="17"/>
  <c r="Z124" i="17"/>
  <c r="AD124" i="17"/>
  <c r="AH124" i="17"/>
  <c r="AL124" i="17"/>
  <c r="AC125" i="17"/>
  <c r="AG125" i="17"/>
  <c r="AK125" i="17"/>
  <c r="AB126" i="17"/>
  <c r="AF126" i="17"/>
  <c r="AJ126" i="17"/>
  <c r="AA127" i="17"/>
  <c r="AE127" i="17"/>
  <c r="AI127" i="17"/>
  <c r="Z128" i="17"/>
  <c r="AD128" i="17"/>
  <c r="AH128" i="17"/>
  <c r="AL128" i="17"/>
  <c r="AC129" i="17"/>
  <c r="AG129" i="17"/>
  <c r="AK129" i="17"/>
  <c r="AB130" i="17"/>
  <c r="AF130" i="17"/>
  <c r="AJ130" i="17"/>
  <c r="AE116" i="17"/>
  <c r="AE22" i="4" s="1"/>
  <c r="M113" i="18"/>
  <c r="Z114" i="14" s="1"/>
  <c r="AZ44" i="17"/>
  <c r="BA27" i="17"/>
  <c r="BA50" i="17"/>
  <c r="BA49" i="17"/>
  <c r="BA48" i="17"/>
  <c r="BA47" i="17"/>
  <c r="BA46" i="17"/>
  <c r="BA45" i="17"/>
  <c r="L122" i="18"/>
  <c r="AM113" i="17"/>
  <c r="AM108" i="17"/>
  <c r="AM104" i="17"/>
  <c r="AM96" i="17"/>
  <c r="AM92" i="17"/>
  <c r="AM80" i="17"/>
  <c r="AM56" i="17"/>
  <c r="C116" i="17"/>
  <c r="C22" i="4" s="1"/>
  <c r="I116" i="17"/>
  <c r="I22" i="4" s="1"/>
  <c r="L116" i="17"/>
  <c r="L22" i="4" s="1"/>
  <c r="K116" i="17"/>
  <c r="K22" i="4" s="1"/>
  <c r="N116" i="17"/>
  <c r="N22" i="4" s="1"/>
  <c r="M116" i="17"/>
  <c r="M22" i="4" s="1"/>
  <c r="AM112" i="17"/>
  <c r="AI116" i="17"/>
  <c r="AI22" i="4" s="1"/>
  <c r="AM99" i="17"/>
  <c r="AM93" i="17"/>
  <c r="AM71" i="17"/>
  <c r="AM69" i="17"/>
  <c r="AM58" i="17"/>
  <c r="AA116" i="17"/>
  <c r="AA22" i="4" s="1"/>
  <c r="AM83" i="17"/>
  <c r="X116" i="17"/>
  <c r="X22" i="4" s="1"/>
  <c r="U116" i="17"/>
  <c r="U22" i="4" s="1"/>
  <c r="V116" i="17"/>
  <c r="V22" i="4" s="1"/>
  <c r="Y116" i="17"/>
  <c r="Y22" i="4" s="1"/>
  <c r="T116" i="17"/>
  <c r="T22" i="4" s="1"/>
  <c r="P116" i="17"/>
  <c r="P22" i="4" s="1"/>
  <c r="R116" i="17"/>
  <c r="R22" i="4" s="1"/>
  <c r="D116" i="17"/>
  <c r="D22" i="4" s="1"/>
  <c r="G116" i="17"/>
  <c r="G22" i="4" s="1"/>
  <c r="O116" i="17"/>
  <c r="O22" i="4" s="1"/>
  <c r="W116" i="17"/>
  <c r="W22" i="4" s="1"/>
  <c r="AM95" i="17"/>
  <c r="AM87" i="17"/>
  <c r="AM79" i="17"/>
  <c r="AM74" i="17"/>
  <c r="AM63" i="17"/>
  <c r="AM59" i="17"/>
  <c r="AM55" i="17"/>
  <c r="AM65" i="17"/>
  <c r="H116" i="17"/>
  <c r="H22" i="4" s="1"/>
  <c r="J116" i="17"/>
  <c r="J22" i="4" s="1"/>
  <c r="AM110" i="17"/>
  <c r="AH116" i="17"/>
  <c r="AH22" i="4" s="1"/>
  <c r="AB116" i="17"/>
  <c r="AB22" i="4" s="1"/>
  <c r="AG116" i="17"/>
  <c r="AG22" i="4" s="1"/>
  <c r="AM114" i="17"/>
  <c r="AM105" i="17"/>
  <c r="AM89" i="17"/>
  <c r="AM81" i="17"/>
  <c r="AM72" i="17"/>
  <c r="AL116" i="17"/>
  <c r="AL22" i="4" s="1"/>
  <c r="AD116" i="17"/>
  <c r="AD22" i="4" s="1"/>
  <c r="Z116" i="17"/>
  <c r="Z22" i="4" s="1"/>
  <c r="AJ116" i="17"/>
  <c r="AJ22" i="4" s="1"/>
  <c r="AF116" i="17"/>
  <c r="AF22" i="4" s="1"/>
  <c r="AK116" i="17"/>
  <c r="AK22" i="4" s="1"/>
  <c r="AC116" i="17"/>
  <c r="AC22" i="4" s="1"/>
  <c r="AM109" i="17"/>
  <c r="AM101" i="17"/>
  <c r="AM97" i="17"/>
  <c r="AM85" i="17"/>
  <c r="AM76" i="17"/>
  <c r="AM61" i="17"/>
  <c r="AM106" i="17"/>
  <c r="AM102" i="17"/>
  <c r="AM98" i="17"/>
  <c r="AM94" i="17"/>
  <c r="AM90" i="17"/>
  <c r="AM86" i="17"/>
  <c r="AM82" i="17"/>
  <c r="AM77" i="17"/>
  <c r="AM73" i="17"/>
  <c r="AM67" i="17"/>
  <c r="AM100" i="17"/>
  <c r="AM88" i="17"/>
  <c r="AM64" i="17"/>
  <c r="AM60" i="17"/>
  <c r="AM111" i="17"/>
  <c r="AM107" i="17"/>
  <c r="AM103" i="17"/>
  <c r="AM91" i="17"/>
  <c r="E116" i="17"/>
  <c r="E22" i="4" s="1"/>
  <c r="F116" i="17"/>
  <c r="F22" i="4" s="1"/>
  <c r="AM54" i="17"/>
  <c r="E106" i="18"/>
  <c r="D107" i="14"/>
  <c r="D123" i="14"/>
  <c r="E12" i="4"/>
  <c r="E13" i="4" s="1"/>
  <c r="F12" i="4"/>
  <c r="F13" i="4" s="1"/>
  <c r="AM4" i="4"/>
  <c r="H12" i="4"/>
  <c r="H13" i="4" s="1"/>
  <c r="D12" i="4"/>
  <c r="D13" i="4" s="1"/>
  <c r="I12" i="4"/>
  <c r="I13" i="4" s="1"/>
  <c r="H52" i="18" l="1"/>
  <c r="I52" i="18" s="1"/>
  <c r="H68" i="18"/>
  <c r="I68" i="18" s="1"/>
  <c r="H9" i="18"/>
  <c r="I9" i="18" s="1"/>
  <c r="F103" i="18"/>
  <c r="H38" i="18"/>
  <c r="I38" i="18" s="1"/>
  <c r="G76" i="18"/>
  <c r="F14" i="18"/>
  <c r="AH114" i="14"/>
  <c r="H71" i="18"/>
  <c r="I71" i="18" s="1"/>
  <c r="G100" i="18"/>
  <c r="G43" i="18"/>
  <c r="F39" i="18"/>
  <c r="G15" i="18"/>
  <c r="F92" i="18"/>
  <c r="F85" i="18"/>
  <c r="G101" i="18"/>
  <c r="H12" i="18"/>
  <c r="I12" i="18" s="1"/>
  <c r="G16" i="18"/>
  <c r="G36" i="18"/>
  <c r="G90" i="18"/>
  <c r="F55" i="18"/>
  <c r="H84" i="18"/>
  <c r="I84" i="18" s="1"/>
  <c r="F79" i="18"/>
  <c r="G35" i="18"/>
  <c r="H14" i="18"/>
  <c r="I14" i="18" s="1"/>
  <c r="G24" i="18"/>
  <c r="G32" i="18"/>
  <c r="F66" i="18"/>
  <c r="F70" i="18"/>
  <c r="F75" i="18"/>
  <c r="F88" i="18"/>
  <c r="F27" i="18"/>
  <c r="G81" i="18"/>
  <c r="F97" i="18"/>
  <c r="F44" i="18"/>
  <c r="G59" i="18"/>
  <c r="F34" i="18"/>
  <c r="G56" i="18"/>
  <c r="H60" i="18"/>
  <c r="I60" i="18" s="1"/>
  <c r="F80" i="18"/>
  <c r="F96" i="18"/>
  <c r="F100" i="18"/>
  <c r="G23" i="18"/>
  <c r="H35" i="18"/>
  <c r="I35" i="18" s="1"/>
  <c r="H39" i="18"/>
  <c r="I39" i="18" s="1"/>
  <c r="H43" i="18"/>
  <c r="I43" i="18" s="1"/>
  <c r="F73" i="18"/>
  <c r="F77" i="18"/>
  <c r="H93" i="18"/>
  <c r="I93" i="18" s="1"/>
  <c r="F105" i="18"/>
  <c r="G8" i="18"/>
  <c r="H16" i="18"/>
  <c r="I16" i="18" s="1"/>
  <c r="H54" i="18"/>
  <c r="I54" i="18" s="1"/>
  <c r="H58" i="18"/>
  <c r="I58" i="18" s="1"/>
  <c r="G74" i="18"/>
  <c r="F87" i="18"/>
  <c r="H99" i="18"/>
  <c r="I99" i="18" s="1"/>
  <c r="G48" i="18"/>
  <c r="G52" i="18"/>
  <c r="H13" i="18"/>
  <c r="I13" i="18" s="1"/>
  <c r="F50" i="18"/>
  <c r="F47" i="18"/>
  <c r="H63" i="18"/>
  <c r="I63" i="18" s="1"/>
  <c r="F67" i="18"/>
  <c r="F71" i="18"/>
  <c r="H42" i="18"/>
  <c r="I42" i="18" s="1"/>
  <c r="G68" i="18"/>
  <c r="G84" i="18"/>
  <c r="H31" i="18"/>
  <c r="I31" i="18" s="1"/>
  <c r="F81" i="18"/>
  <c r="G14" i="18"/>
  <c r="O14" i="18" s="1"/>
  <c r="Q131" i="17"/>
  <c r="Q23" i="4" s="1"/>
  <c r="T131" i="17"/>
  <c r="T23" i="4" s="1"/>
  <c r="F8" i="18"/>
  <c r="F46" i="18"/>
  <c r="H32" i="18"/>
  <c r="I32" i="18" s="1"/>
  <c r="G54" i="18"/>
  <c r="F62" i="18"/>
  <c r="H103" i="18"/>
  <c r="I103" i="18" s="1"/>
  <c r="F18" i="18"/>
  <c r="F22" i="18"/>
  <c r="F26" i="18"/>
  <c r="G34" i="18"/>
  <c r="G38" i="18"/>
  <c r="F52" i="18"/>
  <c r="G60" i="18"/>
  <c r="F68" i="18"/>
  <c r="O68" i="18" s="1"/>
  <c r="V68" i="18" s="1"/>
  <c r="H100" i="18"/>
  <c r="I100" i="18" s="1"/>
  <c r="H27" i="18"/>
  <c r="I27" i="18" s="1"/>
  <c r="G31" i="18"/>
  <c r="F35" i="18"/>
  <c r="O35" i="18" s="1"/>
  <c r="V35" i="18" s="1"/>
  <c r="F43" i="18"/>
  <c r="O43" i="18" s="1"/>
  <c r="V43" i="18" s="1"/>
  <c r="H69" i="18"/>
  <c r="I69" i="18" s="1"/>
  <c r="H46" i="18"/>
  <c r="I46" i="18" s="1"/>
  <c r="G20" i="18"/>
  <c r="F28" i="18"/>
  <c r="F40" i="18"/>
  <c r="G58" i="18"/>
  <c r="H62" i="18"/>
  <c r="I62" i="18" s="1"/>
  <c r="F82" i="18"/>
  <c r="F86" i="18"/>
  <c r="H90" i="18"/>
  <c r="I90" i="18" s="1"/>
  <c r="H75" i="18"/>
  <c r="I75" i="18" s="1"/>
  <c r="G79" i="18"/>
  <c r="H87" i="18"/>
  <c r="I87" i="18" s="1"/>
  <c r="H91" i="18"/>
  <c r="I91" i="18" s="1"/>
  <c r="F95" i="18"/>
  <c r="G26" i="18"/>
  <c r="G27" i="18"/>
  <c r="O27" i="18" s="1"/>
  <c r="V27" i="18" s="1"/>
  <c r="F69" i="18"/>
  <c r="F89" i="18"/>
  <c r="G97" i="18"/>
  <c r="F13" i="18"/>
  <c r="F16" i="18"/>
  <c r="F78" i="18"/>
  <c r="F102" i="18"/>
  <c r="H47" i="18"/>
  <c r="I47" i="18" s="1"/>
  <c r="H55" i="18"/>
  <c r="I55" i="18" s="1"/>
  <c r="F59" i="18"/>
  <c r="F83" i="18"/>
  <c r="F30" i="18"/>
  <c r="F64" i="18"/>
  <c r="F72" i="18"/>
  <c r="F76" i="18"/>
  <c r="F84" i="18"/>
  <c r="G92" i="18"/>
  <c r="H77" i="18"/>
  <c r="I77" i="18" s="1"/>
  <c r="H85" i="18"/>
  <c r="I85" i="18" s="1"/>
  <c r="F93" i="18"/>
  <c r="H101" i="18"/>
  <c r="I101" i="18" s="1"/>
  <c r="F15" i="18"/>
  <c r="G10" i="18"/>
  <c r="F11" i="18"/>
  <c r="F12" i="18"/>
  <c r="G7" i="18"/>
  <c r="H8" i="18"/>
  <c r="I8" i="18" s="1"/>
  <c r="H7" i="18"/>
  <c r="I7" i="18" s="1"/>
  <c r="G11" i="18"/>
  <c r="G13" i="18"/>
  <c r="V131" i="17"/>
  <c r="V23" i="4" s="1"/>
  <c r="G131" i="17"/>
  <c r="G23" i="4" s="1"/>
  <c r="Y131" i="17"/>
  <c r="Y23" i="4" s="1"/>
  <c r="O131" i="17"/>
  <c r="O23" i="4" s="1"/>
  <c r="W131" i="17"/>
  <c r="W23" i="4" s="1"/>
  <c r="D131" i="17"/>
  <c r="D23" i="4" s="1"/>
  <c r="M131" i="17"/>
  <c r="M23" i="4" s="1"/>
  <c r="I131" i="17"/>
  <c r="I23" i="4" s="1"/>
  <c r="L131" i="17"/>
  <c r="L23" i="4" s="1"/>
  <c r="K131" i="17"/>
  <c r="K23" i="4" s="1"/>
  <c r="R131" i="17"/>
  <c r="R23" i="4" s="1"/>
  <c r="C131" i="17"/>
  <c r="C23" i="4" s="1"/>
  <c r="AH113" i="14"/>
  <c r="AH123" i="14" s="1"/>
  <c r="AG123" i="14"/>
  <c r="G12" i="18"/>
  <c r="F10" i="18"/>
  <c r="F24" i="18"/>
  <c r="H40" i="18"/>
  <c r="I40" i="18" s="1"/>
  <c r="G50" i="18"/>
  <c r="G66" i="18"/>
  <c r="F74" i="18"/>
  <c r="G82" i="18"/>
  <c r="L17" i="18"/>
  <c r="H17" i="18" s="1"/>
  <c r="I17" i="18" s="1"/>
  <c r="L29" i="18"/>
  <c r="H29" i="18" s="1"/>
  <c r="I29" i="18" s="1"/>
  <c r="L33" i="18"/>
  <c r="H33" i="18" s="1"/>
  <c r="I33" i="18" s="1"/>
  <c r="L41" i="18"/>
  <c r="H41" i="18" s="1"/>
  <c r="I41" i="18" s="1"/>
  <c r="F63" i="18"/>
  <c r="G63" i="18"/>
  <c r="G71" i="18"/>
  <c r="O71" i="18" s="1"/>
  <c r="V71" i="18" s="1"/>
  <c r="G83" i="18"/>
  <c r="O103" i="18"/>
  <c r="V103" i="18" s="1"/>
  <c r="G18" i="18"/>
  <c r="H18" i="18"/>
  <c r="I18" i="18" s="1"/>
  <c r="H26" i="18"/>
  <c r="I26" i="18" s="1"/>
  <c r="O52" i="18"/>
  <c r="V52" i="18" s="1"/>
  <c r="H76" i="18"/>
  <c r="I76" i="18" s="1"/>
  <c r="O84" i="18"/>
  <c r="V84" i="18" s="1"/>
  <c r="O100" i="18"/>
  <c r="V100" i="18" s="1"/>
  <c r="F104" i="18"/>
  <c r="F23" i="18"/>
  <c r="L49" i="18"/>
  <c r="H49" i="18" s="1"/>
  <c r="I49" i="18" s="1"/>
  <c r="L57" i="18"/>
  <c r="H57" i="18" s="1"/>
  <c r="I57" i="18" s="1"/>
  <c r="L61" i="18"/>
  <c r="H61" i="18" s="1"/>
  <c r="I61" i="18" s="1"/>
  <c r="L65" i="18"/>
  <c r="H65" i="18" s="1"/>
  <c r="I65" i="18" s="1"/>
  <c r="G73" i="18"/>
  <c r="G89" i="18"/>
  <c r="H105" i="18"/>
  <c r="I105" i="18" s="1"/>
  <c r="F20" i="18"/>
  <c r="H24" i="18"/>
  <c r="I24" i="18" s="1"/>
  <c r="F36" i="18"/>
  <c r="F58" i="18"/>
  <c r="O58" i="18" s="1"/>
  <c r="V58" i="18" s="1"/>
  <c r="G70" i="18"/>
  <c r="H70" i="18"/>
  <c r="I70" i="18" s="1"/>
  <c r="H74" i="18"/>
  <c r="I74" i="18" s="1"/>
  <c r="G86" i="18"/>
  <c r="H86" i="18"/>
  <c r="I86" i="18" s="1"/>
  <c r="F98" i="18"/>
  <c r="G102" i="18"/>
  <c r="H102" i="18"/>
  <c r="I102" i="18" s="1"/>
  <c r="G47" i="18"/>
  <c r="F17" i="18"/>
  <c r="L37" i="18"/>
  <c r="F37" i="18" s="1"/>
  <c r="F41" i="18"/>
  <c r="L45" i="18"/>
  <c r="H45" i="18" s="1"/>
  <c r="I45" i="18" s="1"/>
  <c r="H59" i="18"/>
  <c r="I59" i="18" s="1"/>
  <c r="H67" i="18"/>
  <c r="I67" i="18" s="1"/>
  <c r="G75" i="18"/>
  <c r="H79" i="18"/>
  <c r="I79" i="18" s="1"/>
  <c r="H95" i="18"/>
  <c r="I95" i="18" s="1"/>
  <c r="G99" i="18"/>
  <c r="G22" i="18"/>
  <c r="H22" i="18"/>
  <c r="I22" i="18" s="1"/>
  <c r="F42" i="18"/>
  <c r="O42" i="18" s="1"/>
  <c r="V42" i="18" s="1"/>
  <c r="H48" i="18"/>
  <c r="I48" i="18" s="1"/>
  <c r="F56" i="18"/>
  <c r="F60" i="18"/>
  <c r="G72" i="18"/>
  <c r="H72" i="18"/>
  <c r="I72" i="18" s="1"/>
  <c r="G88" i="18"/>
  <c r="H88" i="18"/>
  <c r="I88" i="18" s="1"/>
  <c r="G104" i="18"/>
  <c r="H104" i="18"/>
  <c r="I104" i="18" s="1"/>
  <c r="L19" i="18"/>
  <c r="H19" i="18" s="1"/>
  <c r="I19" i="18" s="1"/>
  <c r="G39" i="18"/>
  <c r="L53" i="18"/>
  <c r="H53" i="18" s="1"/>
  <c r="I53" i="18" s="1"/>
  <c r="F61" i="18"/>
  <c r="F65" i="18"/>
  <c r="G77" i="18"/>
  <c r="O77" i="18" s="1"/>
  <c r="V77" i="18" s="1"/>
  <c r="H81" i="18"/>
  <c r="I81" i="18" s="1"/>
  <c r="G93" i="18"/>
  <c r="O93" i="18" s="1"/>
  <c r="V93" i="18" s="1"/>
  <c r="H97" i="18"/>
  <c r="I97" i="18" s="1"/>
  <c r="O40" i="18"/>
  <c r="V40" i="18" s="1"/>
  <c r="O47" i="18"/>
  <c r="V47" i="18" s="1"/>
  <c r="L21" i="18"/>
  <c r="G21" i="18" s="1"/>
  <c r="L25" i="18"/>
  <c r="H25" i="18" s="1"/>
  <c r="I25" i="18" s="1"/>
  <c r="L51" i="18"/>
  <c r="G51" i="18" s="1"/>
  <c r="O99" i="18"/>
  <c r="V99" i="18" s="1"/>
  <c r="O18" i="18"/>
  <c r="V18" i="18" s="1"/>
  <c r="O26" i="18"/>
  <c r="V26" i="18" s="1"/>
  <c r="O76" i="18"/>
  <c r="V76" i="18" s="1"/>
  <c r="O39" i="18"/>
  <c r="V39" i="18" s="1"/>
  <c r="G46" i="18"/>
  <c r="H20" i="18"/>
  <c r="I20" i="18" s="1"/>
  <c r="G28" i="18"/>
  <c r="H28" i="18"/>
  <c r="I28" i="18" s="1"/>
  <c r="H36" i="18"/>
  <c r="I36" i="18" s="1"/>
  <c r="G44" i="18"/>
  <c r="H44" i="18"/>
  <c r="I44" i="18" s="1"/>
  <c r="H50" i="18"/>
  <c r="I50" i="18" s="1"/>
  <c r="F54" i="18"/>
  <c r="O54" i="18" s="1"/>
  <c r="V54" i="18" s="1"/>
  <c r="H66" i="18"/>
  <c r="I66" i="18" s="1"/>
  <c r="G78" i="18"/>
  <c r="H78" i="18"/>
  <c r="I78" i="18" s="1"/>
  <c r="H82" i="18"/>
  <c r="I82" i="18" s="1"/>
  <c r="F90" i="18"/>
  <c r="O90" i="18" s="1"/>
  <c r="V90" i="18" s="1"/>
  <c r="G94" i="18"/>
  <c r="H94" i="18"/>
  <c r="I94" i="18" s="1"/>
  <c r="H98" i="18"/>
  <c r="I98" i="18" s="1"/>
  <c r="F33" i="18"/>
  <c r="G55" i="18"/>
  <c r="O55" i="18" s="1"/>
  <c r="V55" i="18" s="1"/>
  <c r="H83" i="18"/>
  <c r="I83" i="18" s="1"/>
  <c r="G91" i="18"/>
  <c r="O91" i="18" s="1"/>
  <c r="V91" i="18" s="1"/>
  <c r="G30" i="18"/>
  <c r="H30" i="18"/>
  <c r="I30" i="18" s="1"/>
  <c r="H34" i="18"/>
  <c r="I34" i="18" s="1"/>
  <c r="F38" i="18"/>
  <c r="O38" i="18" s="1"/>
  <c r="V38" i="18" s="1"/>
  <c r="F48" i="18"/>
  <c r="O48" i="18" s="1"/>
  <c r="V48" i="18" s="1"/>
  <c r="H56" i="18"/>
  <c r="I56" i="18" s="1"/>
  <c r="G64" i="18"/>
  <c r="H64" i="18"/>
  <c r="I64" i="18" s="1"/>
  <c r="G80" i="18"/>
  <c r="H80" i="18"/>
  <c r="I80" i="18" s="1"/>
  <c r="H92" i="18"/>
  <c r="I92" i="18" s="1"/>
  <c r="G96" i="18"/>
  <c r="H96" i="18"/>
  <c r="I96" i="18" s="1"/>
  <c r="H23" i="18"/>
  <c r="I23" i="18" s="1"/>
  <c r="F31" i="18"/>
  <c r="O31" i="18" s="1"/>
  <c r="V31" i="18" s="1"/>
  <c r="F49" i="18"/>
  <c r="G69" i="18"/>
  <c r="O69" i="18" s="1"/>
  <c r="V69" i="18" s="1"/>
  <c r="H73" i="18"/>
  <c r="I73" i="18" s="1"/>
  <c r="G85" i="18"/>
  <c r="O85" i="18" s="1"/>
  <c r="V85" i="18" s="1"/>
  <c r="H89" i="18"/>
  <c r="I89" i="18" s="1"/>
  <c r="F101" i="18"/>
  <c r="O101" i="18" s="1"/>
  <c r="V101" i="18" s="1"/>
  <c r="G105" i="18"/>
  <c r="O105" i="18" s="1"/>
  <c r="V105" i="18" s="1"/>
  <c r="Z123" i="14"/>
  <c r="AO114" i="14"/>
  <c r="AP114" i="14" s="1"/>
  <c r="AL114" i="14"/>
  <c r="AO113" i="14"/>
  <c r="AL113" i="14"/>
  <c r="AK123" i="14"/>
  <c r="H131" i="17"/>
  <c r="H23" i="4" s="1"/>
  <c r="G6" i="18"/>
  <c r="K13" i="14"/>
  <c r="P13" i="14" s="1"/>
  <c r="U12" i="18"/>
  <c r="Y13" i="14" s="1"/>
  <c r="K7" i="14"/>
  <c r="P7" i="14" s="1"/>
  <c r="Q106" i="18"/>
  <c r="U6" i="18"/>
  <c r="K9" i="14"/>
  <c r="P9" i="14" s="1"/>
  <c r="U8" i="18"/>
  <c r="Y9" i="14" s="1"/>
  <c r="K10" i="14"/>
  <c r="P10" i="14" s="1"/>
  <c r="U9" i="18"/>
  <c r="Y10" i="14" s="1"/>
  <c r="H6" i="18"/>
  <c r="I6" i="18" s="1"/>
  <c r="F6" i="18"/>
  <c r="AK15" i="14"/>
  <c r="AO15" i="14" s="1"/>
  <c r="O9" i="18"/>
  <c r="K17" i="14"/>
  <c r="P17" i="14" s="1"/>
  <c r="U16" i="18"/>
  <c r="Y17" i="14" s="1"/>
  <c r="AG17" i="14" s="1"/>
  <c r="K11" i="14"/>
  <c r="P11" i="14" s="1"/>
  <c r="U10" i="18"/>
  <c r="Y11" i="14" s="1"/>
  <c r="X131" i="17"/>
  <c r="X23" i="4" s="1"/>
  <c r="S131" i="17"/>
  <c r="S23" i="4" s="1"/>
  <c r="U131" i="17"/>
  <c r="U23" i="4" s="1"/>
  <c r="E131" i="17"/>
  <c r="E23" i="4" s="1"/>
  <c r="P131" i="17"/>
  <c r="P23" i="4" s="1"/>
  <c r="J131" i="17"/>
  <c r="J23" i="4" s="1"/>
  <c r="F131" i="17"/>
  <c r="F23" i="4" s="1"/>
  <c r="N131" i="17"/>
  <c r="N23" i="4" s="1"/>
  <c r="AO12" i="14"/>
  <c r="M122" i="18"/>
  <c r="AK17" i="14"/>
  <c r="AM7" i="14"/>
  <c r="AC131" i="17"/>
  <c r="AC23" i="4" s="1"/>
  <c r="AJ131" i="17"/>
  <c r="AJ23" i="4" s="1"/>
  <c r="AD131" i="17"/>
  <c r="AD23" i="4" s="1"/>
  <c r="AH131" i="17"/>
  <c r="AH23" i="4" s="1"/>
  <c r="AM120" i="17"/>
  <c r="AM127" i="17"/>
  <c r="AK131" i="17"/>
  <c r="AK23" i="4" s="1"/>
  <c r="AM123" i="17"/>
  <c r="AM122" i="17"/>
  <c r="AI131" i="17"/>
  <c r="AI23" i="4" s="1"/>
  <c r="AF131" i="17"/>
  <c r="AF23" i="4" s="1"/>
  <c r="AM121" i="17"/>
  <c r="Z131" i="17"/>
  <c r="Z23" i="4" s="1"/>
  <c r="AM129" i="17"/>
  <c r="AM126" i="17"/>
  <c r="AM128" i="17"/>
  <c r="AA131" i="17"/>
  <c r="AA23" i="4" s="1"/>
  <c r="AM118" i="17"/>
  <c r="AB131" i="17"/>
  <c r="AB23" i="4" s="1"/>
  <c r="AE131" i="17"/>
  <c r="AE23" i="4" s="1"/>
  <c r="AM130" i="17"/>
  <c r="AM125" i="17"/>
  <c r="AL131" i="17"/>
  <c r="AL23" i="4" s="1"/>
  <c r="AM119" i="17"/>
  <c r="AM124" i="17"/>
  <c r="J106" i="18"/>
  <c r="K106" i="18"/>
  <c r="AG131" i="17"/>
  <c r="AG23" i="4" s="1"/>
  <c r="M106" i="18"/>
  <c r="AM116" i="17"/>
  <c r="AA24" i="17"/>
  <c r="AA17" i="4" s="1"/>
  <c r="AI24" i="17"/>
  <c r="AI17" i="4" s="1"/>
  <c r="Z24" i="17"/>
  <c r="Z17" i="4" s="1"/>
  <c r="AH24" i="17"/>
  <c r="AH17" i="4" s="1"/>
  <c r="V24" i="17"/>
  <c r="V17" i="4" s="1"/>
  <c r="R24" i="17"/>
  <c r="R17" i="4" s="1"/>
  <c r="T24" i="17"/>
  <c r="T17" i="4" s="1"/>
  <c r="U24" i="17"/>
  <c r="U17" i="4" s="1"/>
  <c r="AC24" i="17"/>
  <c r="AC17" i="4" s="1"/>
  <c r="AK24" i="17"/>
  <c r="AK17" i="4" s="1"/>
  <c r="AB24" i="17"/>
  <c r="AB17" i="4" s="1"/>
  <c r="AJ24" i="17"/>
  <c r="AJ17" i="4" s="1"/>
  <c r="W24" i="17"/>
  <c r="W17" i="4" s="1"/>
  <c r="AE24" i="17"/>
  <c r="AE17" i="4" s="1"/>
  <c r="AD24" i="17"/>
  <c r="AD17" i="4" s="1"/>
  <c r="AL24" i="17"/>
  <c r="AL17" i="4" s="1"/>
  <c r="Y24" i="17"/>
  <c r="Y17" i="4" s="1"/>
  <c r="X24" i="17"/>
  <c r="X17" i="4" s="1"/>
  <c r="S24" i="17"/>
  <c r="S17" i="4" s="1"/>
  <c r="AG24" i="17"/>
  <c r="AG17" i="4" s="1"/>
  <c r="AF24" i="17"/>
  <c r="AF17" i="4" s="1"/>
  <c r="O59" i="18" l="1"/>
  <c r="V59" i="18" s="1"/>
  <c r="O32" i="18"/>
  <c r="V32" i="18" s="1"/>
  <c r="O79" i="18"/>
  <c r="V79" i="18" s="1"/>
  <c r="O46" i="18"/>
  <c r="V46" i="18" s="1"/>
  <c r="O75" i="18"/>
  <c r="V75" i="18" s="1"/>
  <c r="O62" i="18"/>
  <c r="V62" i="18" s="1"/>
  <c r="O97" i="18"/>
  <c r="V97" i="18" s="1"/>
  <c r="F57" i="18"/>
  <c r="O96" i="18"/>
  <c r="V96" i="18" s="1"/>
  <c r="F25" i="18"/>
  <c r="O44" i="18"/>
  <c r="V44" i="18" s="1"/>
  <c r="O60" i="18"/>
  <c r="V60" i="18" s="1"/>
  <c r="O70" i="18"/>
  <c r="V70" i="18" s="1"/>
  <c r="G49" i="18"/>
  <c r="O49" i="18" s="1"/>
  <c r="V49" i="18" s="1"/>
  <c r="G17" i="18"/>
  <c r="O72" i="18"/>
  <c r="V72" i="18" s="1"/>
  <c r="G61" i="18"/>
  <c r="O61" i="18" s="1"/>
  <c r="V61" i="18" s="1"/>
  <c r="O102" i="18"/>
  <c r="V102" i="18" s="1"/>
  <c r="O64" i="18"/>
  <c r="V64" i="18" s="1"/>
  <c r="O89" i="18"/>
  <c r="V89" i="18" s="1"/>
  <c r="O83" i="18"/>
  <c r="V83" i="18" s="1"/>
  <c r="O88" i="18"/>
  <c r="V88" i="18" s="1"/>
  <c r="O22" i="18"/>
  <c r="V22" i="18" s="1"/>
  <c r="G45" i="18"/>
  <c r="O73" i="18"/>
  <c r="V73" i="18" s="1"/>
  <c r="O80" i="18"/>
  <c r="V80" i="18" s="1"/>
  <c r="O30" i="18"/>
  <c r="V30" i="18" s="1"/>
  <c r="O94" i="18"/>
  <c r="V94" i="18" s="1"/>
  <c r="O78" i="18"/>
  <c r="V78" i="18" s="1"/>
  <c r="O28" i="18"/>
  <c r="V28" i="18" s="1"/>
  <c r="O86" i="18"/>
  <c r="V86" i="18" s="1"/>
  <c r="G57" i="18"/>
  <c r="O57" i="18" s="1"/>
  <c r="V57" i="18" s="1"/>
  <c r="O87" i="18"/>
  <c r="V87" i="18" s="1"/>
  <c r="AG11" i="14"/>
  <c r="AK11" i="14" s="1"/>
  <c r="AO11" i="14" s="1"/>
  <c r="AG10" i="14"/>
  <c r="AG13" i="14"/>
  <c r="AK13" i="14" s="1"/>
  <c r="AO13" i="14" s="1"/>
  <c r="AG9" i="14"/>
  <c r="AK9" i="14" s="1"/>
  <c r="AO9" i="14" s="1"/>
  <c r="O66" i="18"/>
  <c r="V66" i="18" s="1"/>
  <c r="G19" i="18"/>
  <c r="O56" i="18"/>
  <c r="V56" i="18" s="1"/>
  <c r="O98" i="18"/>
  <c r="V98" i="18" s="1"/>
  <c r="O36" i="18"/>
  <c r="V36" i="18" s="1"/>
  <c r="H37" i="18"/>
  <c r="I37" i="18" s="1"/>
  <c r="G25" i="18"/>
  <c r="O50" i="18"/>
  <c r="V50" i="18" s="1"/>
  <c r="G53" i="18"/>
  <c r="O23" i="18"/>
  <c r="V23" i="18" s="1"/>
  <c r="G41" i="18"/>
  <c r="O41" i="18" s="1"/>
  <c r="V41" i="18" s="1"/>
  <c r="G29" i="18"/>
  <c r="O24" i="18"/>
  <c r="V24" i="18" s="1"/>
  <c r="F19" i="18"/>
  <c r="F53" i="18"/>
  <c r="O92" i="18"/>
  <c r="V92" i="18" s="1"/>
  <c r="O34" i="18"/>
  <c r="V34" i="18" s="1"/>
  <c r="H51" i="18"/>
  <c r="I51" i="18" s="1"/>
  <c r="F51" i="18"/>
  <c r="F21" i="18"/>
  <c r="H21" i="18"/>
  <c r="I21" i="18" s="1"/>
  <c r="O82" i="18"/>
  <c r="V82" i="18" s="1"/>
  <c r="O20" i="18"/>
  <c r="V20" i="18" s="1"/>
  <c r="G65" i="18"/>
  <c r="O65" i="18" s="1"/>
  <c r="V65" i="18" s="1"/>
  <c r="O104" i="18"/>
  <c r="V104" i="18" s="1"/>
  <c r="F45" i="18"/>
  <c r="O45" i="18" s="1"/>
  <c r="V45" i="18" s="1"/>
  <c r="O25" i="18"/>
  <c r="V25" i="18" s="1"/>
  <c r="G37" i="18"/>
  <c r="O63" i="18"/>
  <c r="V63" i="18" s="1"/>
  <c r="G33" i="18"/>
  <c r="O33" i="18" s="1"/>
  <c r="V33" i="18" s="1"/>
  <c r="O74" i="18"/>
  <c r="V74" i="18" s="1"/>
  <c r="O95" i="18"/>
  <c r="V95" i="18" s="1"/>
  <c r="O67" i="18"/>
  <c r="V67" i="18" s="1"/>
  <c r="O81" i="18"/>
  <c r="V81" i="18" s="1"/>
  <c r="F29" i="18"/>
  <c r="O29" i="18" s="1"/>
  <c r="V29" i="18" s="1"/>
  <c r="AP113" i="14"/>
  <c r="AO123" i="14"/>
  <c r="AL123" i="14"/>
  <c r="O7" i="18"/>
  <c r="V7" i="18" s="1"/>
  <c r="Z8" i="14" s="1"/>
  <c r="O8" i="18"/>
  <c r="X9" i="14" s="1"/>
  <c r="AF9" i="14" s="1"/>
  <c r="O10" i="18"/>
  <c r="V10" i="18" s="1"/>
  <c r="Z11" i="14" s="1"/>
  <c r="O11" i="18"/>
  <c r="X12" i="14" s="1"/>
  <c r="AF12" i="14" s="1"/>
  <c r="O16" i="18"/>
  <c r="V16" i="18" s="1"/>
  <c r="Z17" i="14" s="1"/>
  <c r="O15" i="18"/>
  <c r="V15" i="18" s="1"/>
  <c r="Z16" i="14" s="1"/>
  <c r="X17" i="14"/>
  <c r="AF17" i="14" s="1"/>
  <c r="AK10" i="14"/>
  <c r="AO10" i="14" s="1"/>
  <c r="Y7" i="14"/>
  <c r="U106" i="18"/>
  <c r="O12" i="18"/>
  <c r="X15" i="14"/>
  <c r="AF15" i="14" s="1"/>
  <c r="V14" i="18"/>
  <c r="Z15" i="14" s="1"/>
  <c r="O13" i="18"/>
  <c r="X16" i="14"/>
  <c r="AF16" i="14" s="1"/>
  <c r="X10" i="14"/>
  <c r="AF10" i="14" s="1"/>
  <c r="V9" i="18"/>
  <c r="Z10" i="14" s="1"/>
  <c r="AO17" i="14"/>
  <c r="AM107" i="14"/>
  <c r="AM131" i="17"/>
  <c r="L106" i="18"/>
  <c r="O6" i="18"/>
  <c r="I106" i="18" l="1"/>
  <c r="O37" i="18"/>
  <c r="V37" i="18" s="1"/>
  <c r="G106" i="18"/>
  <c r="H106" i="18"/>
  <c r="O53" i="18"/>
  <c r="V53" i="18" s="1"/>
  <c r="O17" i="18"/>
  <c r="V17" i="18" s="1"/>
  <c r="X8" i="14"/>
  <c r="AF8" i="14" s="1"/>
  <c r="X11" i="14"/>
  <c r="AF11" i="14" s="1"/>
  <c r="AJ11" i="14" s="1"/>
  <c r="V8" i="18"/>
  <c r="Z9" i="14" s="1"/>
  <c r="V11" i="18"/>
  <c r="Z12" i="14" s="1"/>
  <c r="AP123" i="14"/>
  <c r="O19" i="18"/>
  <c r="V19" i="18" s="1"/>
  <c r="F106" i="18"/>
  <c r="O21" i="18"/>
  <c r="V21" i="18" s="1"/>
  <c r="O51" i="18"/>
  <c r="V51" i="18" s="1"/>
  <c r="X13" i="14"/>
  <c r="AF13" i="14" s="1"/>
  <c r="V12" i="18"/>
  <c r="Z13" i="14" s="1"/>
  <c r="AJ10" i="14"/>
  <c r="AH10" i="14"/>
  <c r="X14" i="14"/>
  <c r="AF14" i="14" s="1"/>
  <c r="V13" i="18"/>
  <c r="Z14" i="14" s="1"/>
  <c r="AJ17" i="14"/>
  <c r="AH17" i="14"/>
  <c r="AG7" i="14"/>
  <c r="Y107" i="14"/>
  <c r="AJ16" i="14"/>
  <c r="AH16" i="14"/>
  <c r="AJ15" i="14"/>
  <c r="AH15" i="14"/>
  <c r="AJ12" i="14"/>
  <c r="AH12" i="14"/>
  <c r="AJ9" i="14"/>
  <c r="AH9" i="14"/>
  <c r="AJ8" i="14"/>
  <c r="AH8" i="14"/>
  <c r="X7" i="14"/>
  <c r="V6" i="18"/>
  <c r="O106" i="18" l="1"/>
  <c r="AH11" i="14"/>
  <c r="AN16" i="14"/>
  <c r="AP16" i="14" s="1"/>
  <c r="AL16" i="14"/>
  <c r="AN17" i="14"/>
  <c r="AP17" i="14" s="1"/>
  <c r="AL17" i="14"/>
  <c r="AJ14" i="14"/>
  <c r="AH14" i="14"/>
  <c r="AJ13" i="14"/>
  <c r="AH13" i="14"/>
  <c r="AN9" i="14"/>
  <c r="AP9" i="14" s="1"/>
  <c r="AL9" i="14"/>
  <c r="AN15" i="14"/>
  <c r="AP15" i="14" s="1"/>
  <c r="AL15" i="14"/>
  <c r="AK7" i="14"/>
  <c r="AG107" i="14"/>
  <c r="AN12" i="14"/>
  <c r="AP12" i="14" s="1"/>
  <c r="AL12" i="14"/>
  <c r="AN11" i="14"/>
  <c r="AP11" i="14" s="1"/>
  <c r="AL11" i="14"/>
  <c r="AN10" i="14"/>
  <c r="AP10" i="14" s="1"/>
  <c r="AL10" i="14"/>
  <c r="AN8" i="14"/>
  <c r="AP8" i="14" s="1"/>
  <c r="AL8" i="14"/>
  <c r="X107" i="14"/>
  <c r="AF7" i="14"/>
  <c r="Z7" i="14"/>
  <c r="V106" i="18"/>
  <c r="AN13" i="14" l="1"/>
  <c r="AP13" i="14" s="1"/>
  <c r="AL13" i="14"/>
  <c r="AO7" i="14"/>
  <c r="AO107" i="14" s="1"/>
  <c r="AK107" i="14"/>
  <c r="AN14" i="14"/>
  <c r="AP14" i="14" s="1"/>
  <c r="AL14" i="14"/>
  <c r="AF107" i="14"/>
  <c r="AJ7" i="14"/>
  <c r="AH7" i="14"/>
  <c r="AH107" i="14" s="1"/>
  <c r="Z107" i="14"/>
  <c r="AN7" i="14" l="1"/>
  <c r="AL7" i="14"/>
  <c r="AJ107" i="14"/>
  <c r="AM10" i="4"/>
  <c r="AM9" i="4"/>
  <c r="AM11" i="4"/>
  <c r="AM22" i="4"/>
  <c r="AM23" i="4"/>
  <c r="AM24" i="4"/>
  <c r="H130" i="14" l="1" a="1"/>
  <c r="H130" i="14" s="1"/>
  <c r="H129" i="14" a="1"/>
  <c r="H129" i="14" s="1"/>
  <c r="AL107" i="14"/>
  <c r="AP7" i="14"/>
  <c r="AP107" i="14" s="1"/>
  <c r="AN107" i="14"/>
  <c r="G129" i="14" l="1"/>
  <c r="AI40" i="21"/>
  <c r="AI42" i="21" s="1"/>
  <c r="AI43" i="21"/>
  <c r="AI45" i="21" s="1"/>
  <c r="E24" i="17"/>
  <c r="J24" i="17"/>
  <c r="J17" i="4" s="1"/>
  <c r="N24" i="17"/>
  <c r="H24" i="17"/>
  <c r="H17" i="4" s="1"/>
  <c r="G24" i="17"/>
  <c r="G17" i="4" s="1"/>
  <c r="Q24" i="17"/>
  <c r="O24" i="17"/>
  <c r="O17" i="4" s="1"/>
  <c r="P24" i="17"/>
  <c r="P17" i="4" s="1"/>
  <c r="I24" i="17"/>
  <c r="M24" i="17"/>
  <c r="M17" i="4" s="1"/>
  <c r="L24" i="17"/>
  <c r="L17" i="4" s="1"/>
  <c r="F24" i="17"/>
  <c r="F17" i="4" s="1"/>
  <c r="K24" i="17"/>
  <c r="K17" i="4" s="1"/>
  <c r="D24" i="17"/>
  <c r="D17" i="4" s="1"/>
  <c r="G130" i="14" l="1"/>
  <c r="AI46" i="21"/>
  <c r="E17" i="4"/>
  <c r="I17" i="4"/>
  <c r="Q17" i="4"/>
  <c r="N17" i="4"/>
  <c r="AJ44" i="21" l="1"/>
  <c r="AJ42" i="21"/>
  <c r="AJ41" i="21"/>
  <c r="AJ43" i="21"/>
  <c r="AJ46" i="21"/>
  <c r="AJ45" i="21"/>
  <c r="AJ40" i="21"/>
  <c r="L13" i="17" l="1"/>
  <c r="L14" i="17" s="1"/>
  <c r="L8" i="4"/>
  <c r="L12" i="4" s="1"/>
  <c r="L13" i="4" s="1"/>
  <c r="AD8" i="4" l="1"/>
  <c r="AD12" i="4" s="1"/>
  <c r="AD13" i="4" s="1"/>
  <c r="AD13" i="17"/>
  <c r="AD14" i="17" s="1"/>
  <c r="AE13" i="17" l="1"/>
  <c r="AE14" i="17" s="1"/>
  <c r="AE8" i="4"/>
  <c r="AE12" i="4" s="1"/>
  <c r="AE13" i="4" s="1"/>
  <c r="K8" i="4"/>
  <c r="K12" i="4" s="1"/>
  <c r="K13" i="4" s="1"/>
  <c r="K13" i="17"/>
  <c r="K14" i="17" s="1"/>
  <c r="AA8" i="4" l="1"/>
  <c r="AA12" i="4" s="1"/>
  <c r="AA13" i="4" s="1"/>
  <c r="AA13" i="17"/>
  <c r="AA14" i="17" s="1"/>
  <c r="W13" i="17"/>
  <c r="W14" i="17" s="1"/>
  <c r="W8" i="4"/>
  <c r="W12" i="4" s="1"/>
  <c r="W13" i="4" s="1"/>
  <c r="AM38" i="17" l="1"/>
  <c r="H27" i="17" a="1"/>
  <c r="H49" i="17" a="1"/>
  <c r="D34" i="17" a="1"/>
  <c r="AB50" i="17" a="1"/>
  <c r="S27" i="17" a="1"/>
  <c r="J33" i="17" a="1"/>
  <c r="N45" i="17" a="1"/>
  <c r="E32" i="17" a="1"/>
  <c r="E45" i="17" a="1"/>
  <c r="AE33" i="17" a="1"/>
  <c r="AF44" i="17" a="1"/>
  <c r="Z49" i="17" a="1"/>
  <c r="M36" i="17" a="1"/>
  <c r="W32" i="17" a="1"/>
  <c r="AD44" i="17" a="1"/>
  <c r="O48" i="17" a="1"/>
  <c r="O47" i="17" a="1"/>
  <c r="V48" i="17" a="1"/>
  <c r="AF32" i="17" a="1"/>
  <c r="V30" i="17" a="1"/>
  <c r="I32" i="17" a="1"/>
  <c r="L32" i="17" a="1"/>
  <c r="Q47" i="17" a="1"/>
  <c r="P30" i="17" a="1"/>
  <c r="AI32" i="17" a="1"/>
  <c r="Q30" i="17" a="1"/>
  <c r="J50" i="17" a="1"/>
  <c r="K36" i="17" a="1"/>
  <c r="D49" i="17" a="1"/>
  <c r="Y33" i="17" a="1"/>
  <c r="C36" i="17" a="1"/>
  <c r="AF27" i="17" a="1"/>
  <c r="AK47" i="17" a="1"/>
  <c r="L46" i="17" a="1"/>
  <c r="AK49" i="17" a="1"/>
  <c r="T33" i="17" a="1"/>
  <c r="P46" i="17" a="1"/>
  <c r="AD45" i="17" a="1"/>
  <c r="AI45" i="17" a="1"/>
  <c r="AD32" i="17" a="1"/>
  <c r="AD30" i="17" a="1"/>
  <c r="G44" i="17" a="1"/>
  <c r="R44" i="17" a="1"/>
  <c r="AL34" i="17" a="1"/>
  <c r="AJ50" i="17" a="1"/>
  <c r="G34" i="17" a="1"/>
  <c r="AI33" i="17" a="1"/>
  <c r="D32" i="17" a="1"/>
  <c r="N49" i="17" a="1"/>
  <c r="AH49" i="17" a="1"/>
  <c r="C37" i="17" a="1"/>
  <c r="AI47" i="17" a="1"/>
  <c r="AI49" i="17" a="1"/>
  <c r="AF30" i="17" a="1"/>
  <c r="U31" i="17" a="1"/>
  <c r="J35" i="17" a="1"/>
  <c r="C34" i="17" a="1"/>
  <c r="AH47" i="17" a="1"/>
  <c r="N35" i="17" a="1"/>
  <c r="S47" i="17" a="1"/>
  <c r="AJ45" i="17" a="1"/>
  <c r="AJ34" i="17" a="1"/>
  <c r="AE48" i="17" a="1"/>
  <c r="L48" i="17" a="1"/>
  <c r="F27" i="17" a="1"/>
  <c r="M45" i="17" a="1"/>
  <c r="M33" i="17" a="1"/>
  <c r="Y36" i="17" a="1"/>
  <c r="V44" i="17" a="1"/>
  <c r="G45" i="17" a="1"/>
  <c r="AD33" i="17" a="1"/>
  <c r="U46" i="17" a="1"/>
  <c r="R33" i="17" a="1"/>
  <c r="R45" i="17" a="1"/>
  <c r="G31" i="17" a="1"/>
  <c r="G36" i="17" a="1"/>
  <c r="AI36" i="17" a="1"/>
  <c r="K30" i="17" a="1"/>
  <c r="AD46" i="17" a="1"/>
  <c r="I35" i="17" a="1"/>
  <c r="AC48" i="17" a="1"/>
  <c r="S44" i="17" a="1"/>
  <c r="K27" i="17" a="1"/>
  <c r="U44" i="17" a="1"/>
  <c r="Y46" i="17" a="1"/>
  <c r="V49" i="17" a="1"/>
  <c r="N33" i="17" a="1"/>
  <c r="V32" i="17" a="1"/>
  <c r="W48" i="17" a="1"/>
  <c r="R32" i="17" a="1"/>
  <c r="P27" i="17" a="1"/>
  <c r="R36" i="17" a="1"/>
  <c r="L50" i="17" a="1"/>
  <c r="P34" i="17" a="1"/>
  <c r="E31" i="17" a="1"/>
  <c r="V27" i="17" a="1"/>
  <c r="T36" i="17" a="1"/>
  <c r="AK32" i="17" a="1"/>
  <c r="P32" i="17" a="1"/>
  <c r="J46" i="17" a="1"/>
  <c r="Z30" i="17" a="1"/>
  <c r="AH34" i="17" a="1"/>
  <c r="AG27" i="17" a="1"/>
  <c r="AE47" i="17" a="1"/>
  <c r="E44" i="17" a="1"/>
  <c r="G35" i="17" a="1"/>
  <c r="C35" i="17" a="1"/>
  <c r="AH30" i="17" a="1"/>
  <c r="G50" i="17" a="1"/>
  <c r="R27" i="17" a="1"/>
  <c r="K37" i="17" a="1"/>
  <c r="P50" i="17" a="1"/>
  <c r="F48" i="17" a="1"/>
  <c r="AC45" i="17" a="1"/>
  <c r="D36" i="17" a="1"/>
  <c r="X48" i="17" a="1"/>
  <c r="AA47" i="17" a="1"/>
  <c r="AH45" i="17" a="1"/>
  <c r="AG44" i="17" a="1"/>
  <c r="H33" i="17" a="1"/>
  <c r="AJ33" i="17" a="1"/>
  <c r="U32" i="17" a="1"/>
  <c r="P47" i="17" a="1"/>
  <c r="V45" i="17" a="1"/>
  <c r="G48" i="17" a="1"/>
  <c r="O30" i="17" a="1"/>
  <c r="Z36" i="17" a="1"/>
  <c r="W30" i="17" a="1"/>
  <c r="J32" i="17" a="1"/>
  <c r="Z45" i="17" a="1"/>
  <c r="AD49" i="17" a="1"/>
  <c r="AH50" i="17" a="1"/>
  <c r="X30" i="17" a="1"/>
  <c r="F35" i="17" a="1"/>
  <c r="Q36" i="17" a="1"/>
  <c r="AJ48" i="17" a="1"/>
  <c r="N36" i="17" a="1"/>
  <c r="T30" i="17" a="1"/>
  <c r="W33" i="17" a="1"/>
  <c r="O34" i="17" a="1"/>
  <c r="K49" i="17" a="1"/>
  <c r="AC50" i="17" a="1"/>
  <c r="F46" i="17" a="1"/>
  <c r="R50" i="17" a="1"/>
  <c r="Y34" i="17" a="1"/>
  <c r="X50" i="17" a="1"/>
  <c r="AF49" i="17" a="1"/>
  <c r="J34" i="17" a="1"/>
  <c r="AI30" i="17" a="1"/>
  <c r="C19" i="17" a="1"/>
  <c r="AD27" i="17" a="1"/>
  <c r="I31" i="17" a="1"/>
  <c r="AJ32" i="17" a="1"/>
  <c r="D35" i="17" a="1"/>
  <c r="AA33" i="17" a="1"/>
  <c r="R46" i="17" a="1"/>
  <c r="AF31" i="17" a="1"/>
  <c r="D45" i="17" a="1"/>
  <c r="F50" i="17" a="1"/>
  <c r="U30" i="17" a="1"/>
  <c r="S30" i="17" a="1"/>
  <c r="N32" i="17" a="1"/>
  <c r="AG45" i="17" a="1"/>
  <c r="J47" i="17" a="1"/>
  <c r="AL30" i="17" a="1"/>
  <c r="C48" i="17" a="1"/>
  <c r="AA48" i="17" a="1"/>
  <c r="I50" i="17" a="1"/>
  <c r="Y32" i="17" a="1"/>
  <c r="AC32" i="17" a="1"/>
  <c r="Y48" i="17" a="1"/>
  <c r="Z50" i="17" a="1"/>
  <c r="Y47" i="17" a="1"/>
  <c r="W50" i="17" a="1"/>
  <c r="AB46" i="17" a="1"/>
  <c r="U33" i="17" a="1"/>
  <c r="V50" i="17" a="1"/>
  <c r="C49" i="17" a="1"/>
  <c r="AL46" i="17" a="1"/>
  <c r="AH31" i="17" a="1"/>
  <c r="F36" i="17" a="1"/>
  <c r="AI46" i="17" a="1"/>
  <c r="N44" i="17" a="1"/>
  <c r="AL36" i="17" a="1"/>
  <c r="N34" i="17" a="1"/>
  <c r="D31" i="17" a="1"/>
  <c r="AE45" i="17" a="1"/>
  <c r="AB47" i="17" a="1"/>
  <c r="S32" i="17" a="1"/>
  <c r="V47" i="17" a="1"/>
  <c r="V46" i="17" a="1"/>
  <c r="U34" i="17" a="1"/>
  <c r="O33" i="17" a="1"/>
  <c r="AL27" i="17" a="1"/>
  <c r="U27" i="17" a="1"/>
  <c r="AH44" i="17" a="1"/>
  <c r="F44" i="17" a="1"/>
  <c r="C50" i="17" a="1"/>
  <c r="O45" i="17" a="1"/>
  <c r="T46" i="17" a="1"/>
  <c r="AE44" i="17" a="1"/>
  <c r="K32" i="17" a="1"/>
  <c r="P44" i="17" a="1"/>
  <c r="AB32" i="17" a="1"/>
  <c r="AE27" i="17" a="1"/>
  <c r="L27" i="17" a="1"/>
  <c r="S45" i="17" a="1"/>
  <c r="AK33" i="17" a="1"/>
  <c r="F37" i="17" a="1"/>
  <c r="AC49" i="17" a="1"/>
  <c r="I47" i="17" a="1"/>
  <c r="AI31" i="17" a="1"/>
  <c r="E36" i="17" a="1"/>
  <c r="N47" i="17" a="1"/>
  <c r="L31" i="17" a="1"/>
  <c r="J36" i="17" a="1"/>
  <c r="X36" i="17" a="1"/>
  <c r="AD36" i="17" a="1"/>
  <c r="D33" i="17" a="1"/>
  <c r="H31" i="17" a="1"/>
  <c r="T44" i="17" a="1"/>
  <c r="F32" i="17" a="1"/>
  <c r="K31" i="17" a="1"/>
  <c r="AH32" i="17" a="1"/>
  <c r="AF47" i="17" a="1"/>
  <c r="M32" i="17" a="1"/>
  <c r="AG34" i="17" a="1"/>
  <c r="AC36" i="17" a="1"/>
  <c r="I34" i="17" a="1"/>
  <c r="AA44" i="17" a="1"/>
  <c r="D48" i="17" a="1"/>
  <c r="AD47" i="17" a="1"/>
  <c r="AG32" i="17" a="1"/>
  <c r="AC30" i="17" a="1"/>
  <c r="AG30" i="17" a="1"/>
  <c r="R47" i="17" a="1"/>
  <c r="AC46" i="17" a="1"/>
  <c r="AA46" i="17" a="1"/>
  <c r="AA31" i="17" a="1"/>
  <c r="R30" i="17" a="1"/>
  <c r="AF34" i="17" a="1"/>
  <c r="AB45" i="17" a="1"/>
  <c r="AD31" i="17" a="1"/>
  <c r="AI44" i="17" a="1"/>
  <c r="AJ44" i="17" a="1"/>
  <c r="K35" i="17" a="1"/>
  <c r="G37" i="17" a="1"/>
  <c r="I46" i="17" a="1"/>
  <c r="T31" i="17" a="1"/>
  <c r="AE46" i="17" a="1"/>
  <c r="M47" i="17" a="1"/>
  <c r="W45" i="17" a="1"/>
  <c r="AF36" i="17" a="1"/>
  <c r="S49" i="17" a="1"/>
  <c r="P45" i="17" a="1"/>
  <c r="AG47" i="17" a="1"/>
  <c r="AC33" i="17" a="1"/>
  <c r="AK48" i="17" a="1"/>
  <c r="Y30" i="17" a="1"/>
  <c r="X49" i="17" a="1"/>
  <c r="L30" i="17" a="1"/>
  <c r="R49" i="17" a="1"/>
  <c r="Y50" i="17" a="1"/>
  <c r="H30" i="17" a="1"/>
  <c r="AA34" i="17" a="1"/>
  <c r="AF45" i="17" a="1"/>
  <c r="X47" i="17" a="1"/>
  <c r="AJ30" i="17" a="1"/>
  <c r="U49" i="17" a="1"/>
  <c r="Q46" i="17" a="1"/>
  <c r="Z32" i="17" a="1"/>
  <c r="Q31" i="17" a="1"/>
  <c r="X31" i="17" a="1"/>
  <c r="L47" i="17" a="1"/>
  <c r="M31" i="17" a="1"/>
  <c r="I44" i="17" a="1"/>
  <c r="AG33" i="17" a="1"/>
  <c r="S46" i="17" a="1"/>
  <c r="I48" i="17" a="1"/>
  <c r="N31" i="17" a="1"/>
  <c r="AL45" i="17" a="1"/>
  <c r="AL48" i="17" a="1"/>
  <c r="P31" i="17" a="1"/>
  <c r="T45" i="17" a="1"/>
  <c r="AL33" i="17" a="1"/>
  <c r="Q33" i="17" a="1"/>
  <c r="AG48" i="17" a="1"/>
  <c r="C26" i="17" a="1"/>
  <c r="E37" i="17" a="1"/>
  <c r="G33" i="17" a="1"/>
  <c r="M49" i="17" a="1"/>
  <c r="AE31" i="17" a="1"/>
  <c r="Y27" i="17" a="1"/>
  <c r="D46" i="17" a="1"/>
  <c r="Z48" i="17" a="1"/>
  <c r="Q50" i="17" a="1"/>
  <c r="AK34" i="17" a="1"/>
  <c r="E30" i="17" a="1"/>
  <c r="K48" i="17" a="1"/>
  <c r="D30" i="17" a="1"/>
  <c r="AF50" i="17" a="1"/>
  <c r="Q45" i="17" a="1"/>
  <c r="AF48" i="17" a="1"/>
  <c r="AG31" i="17" a="1"/>
  <c r="M27" i="17" a="1"/>
  <c r="T47" i="17" a="1"/>
  <c r="E33" i="17" a="1"/>
  <c r="AA32" i="17" a="1"/>
  <c r="S36" i="17" a="1"/>
  <c r="L34" i="17" a="1"/>
  <c r="E47" i="17" a="1"/>
  <c r="AA50" i="17" a="1"/>
  <c r="E48" i="17" a="1"/>
  <c r="AH46" i="17" a="1"/>
  <c r="R31" i="17" a="1"/>
  <c r="W31" i="17" a="1"/>
  <c r="AB48" i="17" a="1"/>
  <c r="F47" i="17" a="1"/>
  <c r="Q34" i="17" a="1"/>
  <c r="H46" i="17" a="1"/>
  <c r="U48" i="17" a="1"/>
  <c r="V34" i="17" a="1"/>
  <c r="O44" i="17" a="1"/>
  <c r="F31" i="17" a="1"/>
  <c r="W27" i="17" a="1"/>
  <c r="F30" i="17" a="1"/>
  <c r="H48" i="17" a="1"/>
  <c r="O27" i="17" a="1"/>
  <c r="X46" i="17" a="1"/>
  <c r="Z27" i="17" a="1"/>
  <c r="L35" i="17" a="1"/>
  <c r="T27" i="17" a="1"/>
  <c r="AB36" i="17" a="1"/>
  <c r="K46" i="17" a="1"/>
  <c r="H45" i="17" a="1"/>
  <c r="AA36" i="17" a="1"/>
  <c r="AA27" i="17" a="1"/>
  <c r="E34" i="17" a="1"/>
  <c r="L45" i="17" a="1"/>
  <c r="Z47" i="17" a="1"/>
  <c r="M50" i="17" a="1"/>
  <c r="L36" i="17" a="1"/>
  <c r="J27" i="17" a="1"/>
  <c r="AL49" i="17" a="1"/>
  <c r="X27" i="17" a="1"/>
  <c r="AA49" i="17" a="1"/>
  <c r="AJ49" i="17" a="1"/>
  <c r="H35" i="17" a="1"/>
  <c r="J37" i="17" a="1"/>
  <c r="N48" i="17" a="1"/>
  <c r="H36" i="17" a="1"/>
  <c r="T34" i="17" a="1"/>
  <c r="AB30" i="17" a="1"/>
  <c r="H34" i="17" a="1"/>
  <c r="AL31" i="17" a="1"/>
  <c r="E27" i="17" a="1"/>
  <c r="E35" i="17" a="1"/>
  <c r="G46" i="17" a="1"/>
  <c r="J31" i="17" a="1"/>
  <c r="AJ31" i="17" a="1"/>
  <c r="W46" i="17" a="1"/>
  <c r="D47" i="17" a="1"/>
  <c r="K45" i="17" a="1"/>
  <c r="L33" i="17" a="1"/>
  <c r="L37" i="17" a="1"/>
  <c r="J49" i="17" a="1"/>
  <c r="D44" i="17" a="1"/>
  <c r="C46" i="17" a="1"/>
  <c r="C32" i="17" a="1"/>
  <c r="G32" i="17" a="1"/>
  <c r="D27" i="17" a="1"/>
  <c r="W34" i="17" a="1"/>
  <c r="AL44" i="17" a="1"/>
  <c r="C30" i="17" a="1"/>
  <c r="N30" i="17" a="1"/>
  <c r="I36" i="17" a="1"/>
  <c r="AI50" i="17" a="1"/>
  <c r="AK44" i="17" a="1"/>
  <c r="Q49" i="17" a="1"/>
  <c r="Z31" i="17" a="1"/>
  <c r="T32" i="17" a="1"/>
  <c r="M37" i="17" a="1"/>
  <c r="AC34" i="17" a="1"/>
  <c r="Z44" i="17" a="1"/>
  <c r="U45" i="17" a="1"/>
  <c r="O50" i="17" a="1"/>
  <c r="AK31" i="17" a="1"/>
  <c r="AJ47" i="17" a="1"/>
  <c r="H44" i="17" a="1"/>
  <c r="AL50" i="17" a="1"/>
  <c r="O46" i="17" a="1"/>
  <c r="Z34" i="17" a="1"/>
  <c r="AI27" i="17" a="1"/>
  <c r="X45" i="17" a="1"/>
  <c r="G30" i="17" a="1"/>
  <c r="S31" i="17" a="1"/>
  <c r="AE50" i="17" a="1"/>
  <c r="Q48" i="17" a="1"/>
  <c r="Y45" i="17" a="1"/>
  <c r="AB31" i="17" a="1"/>
  <c r="N27" i="17" a="1"/>
  <c r="F33" i="17" a="1"/>
  <c r="AD48" i="17" a="1"/>
  <c r="S50" i="17" a="1"/>
  <c r="AB44" i="17" a="1"/>
  <c r="W49" i="17" a="1"/>
  <c r="I30" i="17" a="1"/>
  <c r="N50" i="17" a="1"/>
  <c r="U36" i="17" a="1"/>
  <c r="AB49" i="17" a="1"/>
  <c r="C33" i="17" a="1"/>
  <c r="V31" i="17" a="1"/>
  <c r="Y31" i="17" a="1"/>
  <c r="S48" i="17" a="1"/>
  <c r="Y49" i="17" a="1"/>
  <c r="Q27" i="17" a="1"/>
  <c r="AE34" i="17" a="1"/>
  <c r="C45" i="17" a="1"/>
  <c r="T49" i="17" a="1"/>
  <c r="O31" i="17" a="1"/>
  <c r="X34" i="17" a="1"/>
  <c r="L49" i="17" a="1"/>
  <c r="T48" i="17" a="1"/>
  <c r="AG49" i="17" a="1"/>
  <c r="R34" i="17" a="1"/>
  <c r="M44" i="17" a="1"/>
  <c r="AK45" i="17" a="1"/>
  <c r="C47" i="17" a="1"/>
  <c r="AG46" i="17" a="1"/>
  <c r="AC47" i="17" a="1"/>
  <c r="P48" i="17" a="1"/>
  <c r="D50" i="17" a="1"/>
  <c r="K47" i="17" a="1"/>
  <c r="H47" i="17" a="1"/>
  <c r="AK36" i="17" a="1"/>
  <c r="Z33" i="17" a="1"/>
  <c r="I49" i="17" a="1"/>
  <c r="Q44" i="17" a="1"/>
  <c r="C44" i="17" a="1"/>
  <c r="P36" i="17" a="1"/>
  <c r="F34" i="17" a="1"/>
  <c r="D37" i="17" a="1"/>
  <c r="AE36" i="17" a="1"/>
  <c r="AI48" i="17" a="1"/>
  <c r="V33" i="17" a="1"/>
  <c r="U50" i="17" a="1"/>
  <c r="X44" i="17" a="1"/>
  <c r="AG36" i="17" a="1"/>
  <c r="W44" i="17" a="1"/>
  <c r="O36" i="17" a="1"/>
  <c r="H50" i="17" a="1"/>
  <c r="AC27" i="17" a="1"/>
  <c r="AJ46" i="17" a="1"/>
  <c r="P49" i="17" a="1"/>
  <c r="AD50" i="17" a="1"/>
  <c r="N37" i="17" a="1"/>
  <c r="AF46" i="17" a="1"/>
  <c r="U47" i="17" a="1"/>
  <c r="AF33" i="17" a="1"/>
  <c r="AH33" i="17" a="1"/>
  <c r="J44" i="17" a="1"/>
  <c r="N46" i="17" a="1"/>
  <c r="H32" i="17" a="1"/>
  <c r="I27" i="17" a="1"/>
  <c r="AA30" i="17" a="1"/>
  <c r="I33" i="17" a="1"/>
  <c r="Z46" i="17" a="1"/>
  <c r="G49" i="17" a="1"/>
  <c r="AK50" i="17" a="1"/>
  <c r="L44" i="17" a="1"/>
  <c r="AA45" i="17" a="1"/>
  <c r="P33" i="17" a="1"/>
  <c r="R48" i="17" a="1"/>
  <c r="AH36" i="17" a="1"/>
  <c r="W36" i="17" a="1"/>
  <c r="I37" i="17" a="1"/>
  <c r="S33" i="17" a="1"/>
  <c r="AH48" i="17" a="1"/>
  <c r="M34" i="17" a="1"/>
  <c r="V36" i="17" a="1"/>
  <c r="AK46" i="17" a="1"/>
  <c r="AI34" i="17" a="1"/>
  <c r="C31" i="17" a="1"/>
  <c r="AE32" i="17" a="1"/>
  <c r="T50" i="17" a="1"/>
  <c r="E50" i="17" a="1"/>
  <c r="G27" i="17" a="1"/>
  <c r="E49" i="17" a="1"/>
  <c r="AJ27" i="17" a="1"/>
  <c r="M30" i="17" a="1"/>
  <c r="AL47" i="17" a="1"/>
  <c r="AD34" i="17" a="1"/>
  <c r="K33" i="17" a="1"/>
  <c r="Q32" i="17" a="1"/>
  <c r="AL32" i="17" a="1"/>
  <c r="O32" i="17" a="1"/>
  <c r="H37" i="17" a="1"/>
  <c r="O49" i="17" a="1"/>
  <c r="G47" i="17" a="1"/>
  <c r="AE49" i="17" a="1"/>
  <c r="K44" i="17" a="1"/>
  <c r="M46" i="17" a="1"/>
  <c r="W47" i="17" a="1"/>
  <c r="E46" i="17" a="1"/>
  <c r="AC31" i="17" a="1"/>
  <c r="M35" i="17" a="1"/>
  <c r="J48" i="17" a="1"/>
  <c r="AG50" i="17" a="1"/>
  <c r="M48" i="17" a="1"/>
  <c r="K34" i="17" a="1"/>
  <c r="AC44" i="17" a="1"/>
  <c r="X32" i="17" a="1"/>
  <c r="C27" i="17" a="1"/>
  <c r="J30" i="17" a="1"/>
  <c r="F49" i="17" a="1"/>
  <c r="AK30" i="17" a="1"/>
  <c r="J45" i="17" a="1"/>
  <c r="AB33" i="17" a="1"/>
  <c r="S34" i="17" a="1"/>
  <c r="I45" i="17" a="1"/>
  <c r="Y44" i="17" a="1"/>
  <c r="AB27" i="17" a="1"/>
  <c r="AJ36" i="17" a="1"/>
  <c r="AH27" i="17" a="1"/>
  <c r="AB34" i="17" a="1"/>
  <c r="AE30" i="17" a="1"/>
  <c r="AK27" i="17" a="1"/>
  <c r="K50" i="17" a="1"/>
  <c r="F45" i="17" a="1"/>
  <c r="X33" i="17" a="1"/>
  <c r="X33" i="17" l="1"/>
  <c r="F45" i="17"/>
  <c r="K50" i="17"/>
  <c r="AK27" i="17"/>
  <c r="AE30" i="17"/>
  <c r="AB34" i="17"/>
  <c r="AH27" i="17"/>
  <c r="AJ36" i="17"/>
  <c r="AB27" i="17"/>
  <c r="Y44" i="17"/>
  <c r="I45" i="17"/>
  <c r="S34" i="17"/>
  <c r="AB33" i="17"/>
  <c r="J45" i="17"/>
  <c r="AK30" i="17"/>
  <c r="F49" i="17"/>
  <c r="J30" i="17"/>
  <c r="C27" i="17"/>
  <c r="X32" i="17"/>
  <c r="AC44" i="17"/>
  <c r="AC51" i="17" s="1"/>
  <c r="AC20" i="4" s="1"/>
  <c r="K34" i="17"/>
  <c r="M48" i="17"/>
  <c r="AG50" i="17"/>
  <c r="J48" i="17"/>
  <c r="M35" i="17"/>
  <c r="AC31" i="17"/>
  <c r="E46" i="17"/>
  <c r="W47" i="17"/>
  <c r="M46" i="17"/>
  <c r="K44" i="17"/>
  <c r="AE49" i="17"/>
  <c r="G47" i="17"/>
  <c r="O49" i="17"/>
  <c r="H37" i="17"/>
  <c r="O32" i="17"/>
  <c r="AL32" i="17"/>
  <c r="Q32" i="17"/>
  <c r="K33" i="17"/>
  <c r="AD34" i="17"/>
  <c r="AL47" i="17"/>
  <c r="M30" i="17"/>
  <c r="AJ27" i="17"/>
  <c r="E49" i="17"/>
  <c r="G27" i="17"/>
  <c r="E50" i="17"/>
  <c r="T50" i="17"/>
  <c r="AE32" i="17"/>
  <c r="C31" i="17"/>
  <c r="AI34" i="17"/>
  <c r="AK46" i="17"/>
  <c r="V36" i="17"/>
  <c r="M34" i="17"/>
  <c r="AH48" i="17"/>
  <c r="S33" i="17"/>
  <c r="I37" i="17"/>
  <c r="W36" i="17"/>
  <c r="AH36" i="17"/>
  <c r="R48" i="17"/>
  <c r="P33" i="17"/>
  <c r="AA45" i="17"/>
  <c r="L44" i="17"/>
  <c r="AK50" i="17"/>
  <c r="G49" i="17"/>
  <c r="Z46" i="17"/>
  <c r="I33" i="17"/>
  <c r="AA30" i="17"/>
  <c r="I27" i="17"/>
  <c r="H32" i="17"/>
  <c r="N46" i="17"/>
  <c r="J44" i="17"/>
  <c r="AH33" i="17"/>
  <c r="AF33" i="17"/>
  <c r="U47" i="17"/>
  <c r="AF46" i="17"/>
  <c r="N37" i="17"/>
  <c r="AD50" i="17"/>
  <c r="P49" i="17"/>
  <c r="AJ46" i="17"/>
  <c r="AC27" i="17"/>
  <c r="H50" i="17"/>
  <c r="O36" i="17"/>
  <c r="W44" i="17"/>
  <c r="AG36" i="17"/>
  <c r="X44" i="17"/>
  <c r="U50" i="17"/>
  <c r="V33" i="17"/>
  <c r="AI48" i="17"/>
  <c r="AE36" i="17"/>
  <c r="D37" i="17"/>
  <c r="F34" i="17"/>
  <c r="P36" i="17"/>
  <c r="C44" i="17"/>
  <c r="Q44" i="17"/>
  <c r="I49" i="17"/>
  <c r="Z33" i="17"/>
  <c r="AK36" i="17"/>
  <c r="H47" i="17"/>
  <c r="K47" i="17"/>
  <c r="D50" i="17"/>
  <c r="P48" i="17"/>
  <c r="AC47" i="17"/>
  <c r="AG46" i="17"/>
  <c r="C47" i="17"/>
  <c r="AK45" i="17"/>
  <c r="M44" i="17"/>
  <c r="R34" i="17"/>
  <c r="AG49" i="17"/>
  <c r="T48" i="17"/>
  <c r="L49" i="17"/>
  <c r="X34" i="17"/>
  <c r="O31" i="17"/>
  <c r="T49" i="17"/>
  <c r="C45" i="17"/>
  <c r="AE34" i="17"/>
  <c r="Q27" i="17"/>
  <c r="Y49" i="17"/>
  <c r="S48" i="17"/>
  <c r="Y31" i="17"/>
  <c r="V31" i="17"/>
  <c r="C33" i="17"/>
  <c r="AB49" i="17"/>
  <c r="U36" i="17"/>
  <c r="N50" i="17"/>
  <c r="I30" i="17"/>
  <c r="I42" i="17" s="1"/>
  <c r="I19" i="4" s="1"/>
  <c r="W49" i="17"/>
  <c r="AB44" i="17"/>
  <c r="S50" i="17"/>
  <c r="AD48" i="17"/>
  <c r="F33" i="17"/>
  <c r="N27" i="17"/>
  <c r="AB31" i="17"/>
  <c r="Y45" i="17"/>
  <c r="Q48" i="17"/>
  <c r="AE50" i="17"/>
  <c r="S31" i="17"/>
  <c r="G30" i="17"/>
  <c r="X45" i="17"/>
  <c r="AI27" i="17"/>
  <c r="Z34" i="17"/>
  <c r="O46" i="17"/>
  <c r="AL50" i="17"/>
  <c r="H44" i="17"/>
  <c r="AJ47" i="17"/>
  <c r="AK31" i="17"/>
  <c r="O50" i="17"/>
  <c r="U45" i="17"/>
  <c r="Z44" i="17"/>
  <c r="AC34" i="17"/>
  <c r="M37" i="17"/>
  <c r="T32" i="17"/>
  <c r="Z31" i="17"/>
  <c r="Q49" i="17"/>
  <c r="AK44" i="17"/>
  <c r="AI50" i="17"/>
  <c r="I36" i="17"/>
  <c r="N30" i="17"/>
  <c r="C30" i="17"/>
  <c r="AL44" i="17"/>
  <c r="W34" i="17"/>
  <c r="D27" i="17"/>
  <c r="G32" i="17"/>
  <c r="C32" i="17"/>
  <c r="C46" i="17"/>
  <c r="D44" i="17"/>
  <c r="J49" i="17"/>
  <c r="L37" i="17"/>
  <c r="L33" i="17"/>
  <c r="K45" i="17"/>
  <c r="D47" i="17"/>
  <c r="W46" i="17"/>
  <c r="AJ31" i="17"/>
  <c r="J31" i="17"/>
  <c r="G46" i="17"/>
  <c r="E35" i="17"/>
  <c r="E27" i="17"/>
  <c r="AL31" i="17"/>
  <c r="H34" i="17"/>
  <c r="AB30" i="17"/>
  <c r="T34" i="17"/>
  <c r="H36" i="17"/>
  <c r="N48" i="17"/>
  <c r="J37" i="17"/>
  <c r="H35" i="17"/>
  <c r="AJ49" i="17"/>
  <c r="AA49" i="17"/>
  <c r="X27" i="17"/>
  <c r="AL49" i="17"/>
  <c r="J27" i="17"/>
  <c r="L36" i="17"/>
  <c r="M50" i="17"/>
  <c r="Z47" i="17"/>
  <c r="L45" i="17"/>
  <c r="E34" i="17"/>
  <c r="AA27" i="17"/>
  <c r="AA36" i="17"/>
  <c r="H45" i="17"/>
  <c r="K46" i="17"/>
  <c r="AB36" i="17"/>
  <c r="T27" i="17"/>
  <c r="L35" i="17"/>
  <c r="Z27" i="17"/>
  <c r="X46" i="17"/>
  <c r="O27" i="17"/>
  <c r="H48" i="17"/>
  <c r="F30" i="17"/>
  <c r="W27" i="17"/>
  <c r="F31" i="17"/>
  <c r="O44" i="17"/>
  <c r="V34" i="17"/>
  <c r="U48" i="17"/>
  <c r="H46" i="17"/>
  <c r="Q34" i="17"/>
  <c r="F47" i="17"/>
  <c r="AB48" i="17"/>
  <c r="W31" i="17"/>
  <c r="R31" i="17"/>
  <c r="AH46" i="17"/>
  <c r="E48" i="17"/>
  <c r="AA50" i="17"/>
  <c r="E47" i="17"/>
  <c r="L34" i="17"/>
  <c r="S36" i="17"/>
  <c r="AA32" i="17"/>
  <c r="E33" i="17"/>
  <c r="T47" i="17"/>
  <c r="M27" i="17"/>
  <c r="AG31" i="17"/>
  <c r="AF48" i="17"/>
  <c r="Q45" i="17"/>
  <c r="AF50" i="17"/>
  <c r="D30" i="17"/>
  <c r="K48" i="17"/>
  <c r="E30" i="17"/>
  <c r="AK34" i="17"/>
  <c r="Q50" i="17"/>
  <c r="Z48" i="17"/>
  <c r="D46" i="17"/>
  <c r="Y27" i="17"/>
  <c r="AE31" i="17"/>
  <c r="M49" i="17"/>
  <c r="G33" i="17"/>
  <c r="E37" i="17"/>
  <c r="C26" i="17"/>
  <c r="AG48" i="17"/>
  <c r="Q33" i="17"/>
  <c r="AL33" i="17"/>
  <c r="T45" i="17"/>
  <c r="P31" i="17"/>
  <c r="AL48" i="17"/>
  <c r="AL45" i="17"/>
  <c r="N31" i="17"/>
  <c r="I48" i="17"/>
  <c r="S46" i="17"/>
  <c r="AG33" i="17"/>
  <c r="I44" i="17"/>
  <c r="M31" i="17"/>
  <c r="L47" i="17"/>
  <c r="X31" i="17"/>
  <c r="Q31" i="17"/>
  <c r="Z32" i="17"/>
  <c r="Q46" i="17"/>
  <c r="U49" i="17"/>
  <c r="AJ30" i="17"/>
  <c r="X47" i="17"/>
  <c r="AF45" i="17"/>
  <c r="AA34" i="17"/>
  <c r="H30" i="17"/>
  <c r="Y50" i="17"/>
  <c r="R49" i="17"/>
  <c r="L30" i="17"/>
  <c r="X49" i="17"/>
  <c r="Y30" i="17"/>
  <c r="Y42" i="17" s="1"/>
  <c r="Y19" i="4" s="1"/>
  <c r="AK48" i="17"/>
  <c r="AC33" i="17"/>
  <c r="AG47" i="17"/>
  <c r="P45" i="17"/>
  <c r="S49" i="17"/>
  <c r="AF36" i="17"/>
  <c r="W45" i="17"/>
  <c r="M47" i="17"/>
  <c r="AE46" i="17"/>
  <c r="T31" i="17"/>
  <c r="I46" i="17"/>
  <c r="G37" i="17"/>
  <c r="K35" i="17"/>
  <c r="AJ44" i="17"/>
  <c r="AI44" i="17"/>
  <c r="AD31" i="17"/>
  <c r="AB45" i="17"/>
  <c r="AF34" i="17"/>
  <c r="R30" i="17"/>
  <c r="AA31" i="17"/>
  <c r="AA46" i="17"/>
  <c r="AC46" i="17"/>
  <c r="R47" i="17"/>
  <c r="AG30" i="17"/>
  <c r="AG42" i="17" s="1"/>
  <c r="AG19" i="4" s="1"/>
  <c r="AC30" i="17"/>
  <c r="AG32" i="17"/>
  <c r="AD47" i="17"/>
  <c r="D48" i="17"/>
  <c r="AA44" i="17"/>
  <c r="I34" i="17"/>
  <c r="AC36" i="17"/>
  <c r="AG34" i="17"/>
  <c r="M32" i="17"/>
  <c r="AF47" i="17"/>
  <c r="AH32" i="17"/>
  <c r="K31" i="17"/>
  <c r="F32" i="17"/>
  <c r="T44" i="17"/>
  <c r="H31" i="17"/>
  <c r="D33" i="17"/>
  <c r="AD36" i="17"/>
  <c r="X36" i="17"/>
  <c r="J36" i="17"/>
  <c r="L31" i="17"/>
  <c r="N47" i="17"/>
  <c r="E36" i="17"/>
  <c r="AI31" i="17"/>
  <c r="I47" i="17"/>
  <c r="AC49" i="17"/>
  <c r="F37" i="17"/>
  <c r="AK33" i="17"/>
  <c r="S45" i="17"/>
  <c r="L27" i="17"/>
  <c r="AE27" i="17"/>
  <c r="AB32" i="17"/>
  <c r="P44" i="17"/>
  <c r="K32" i="17"/>
  <c r="AE44" i="17"/>
  <c r="T46" i="17"/>
  <c r="O45" i="17"/>
  <c r="C50" i="17"/>
  <c r="F44" i="17"/>
  <c r="AH44" i="17"/>
  <c r="U27" i="17"/>
  <c r="AL27" i="17"/>
  <c r="O33" i="17"/>
  <c r="U34" i="17"/>
  <c r="V46" i="17"/>
  <c r="V47" i="17"/>
  <c r="S32" i="17"/>
  <c r="AB47" i="17"/>
  <c r="AE45" i="17"/>
  <c r="D31" i="17"/>
  <c r="N34" i="17"/>
  <c r="AL36" i="17"/>
  <c r="N44" i="17"/>
  <c r="AI46" i="17"/>
  <c r="F36" i="17"/>
  <c r="AH31" i="17"/>
  <c r="AL46" i="17"/>
  <c r="C49" i="17"/>
  <c r="V50" i="17"/>
  <c r="U33" i="17"/>
  <c r="AB46" i="17"/>
  <c r="W50" i="17"/>
  <c r="Y47" i="17"/>
  <c r="Z50" i="17"/>
  <c r="Y48" i="17"/>
  <c r="AC32" i="17"/>
  <c r="Y32" i="17"/>
  <c r="I50" i="17"/>
  <c r="AA48" i="17"/>
  <c r="C48" i="17"/>
  <c r="AL30" i="17"/>
  <c r="J47" i="17"/>
  <c r="AG45" i="17"/>
  <c r="N32" i="17"/>
  <c r="S30" i="17"/>
  <c r="U30" i="17"/>
  <c r="F50" i="17"/>
  <c r="D45" i="17"/>
  <c r="AF31" i="17"/>
  <c r="R46" i="17"/>
  <c r="AA33" i="17"/>
  <c r="D35" i="17"/>
  <c r="AJ32" i="17"/>
  <c r="I31" i="17"/>
  <c r="AD27" i="17"/>
  <c r="C19" i="17"/>
  <c r="AI30" i="17"/>
  <c r="J34" i="17"/>
  <c r="AF49" i="17"/>
  <c r="X50" i="17"/>
  <c r="Y34" i="17"/>
  <c r="R50" i="17"/>
  <c r="F46" i="17"/>
  <c r="AC50" i="17"/>
  <c r="K49" i="17"/>
  <c r="O34" i="17"/>
  <c r="W33" i="17"/>
  <c r="T30" i="17"/>
  <c r="N36" i="17"/>
  <c r="AJ48" i="17"/>
  <c r="Q36" i="17"/>
  <c r="F35" i="17"/>
  <c r="X30" i="17"/>
  <c r="X42" i="17" s="1"/>
  <c r="X19" i="4" s="1"/>
  <c r="AH50" i="17"/>
  <c r="AD49" i="17"/>
  <c r="Z45" i="17"/>
  <c r="J32" i="17"/>
  <c r="W30" i="17"/>
  <c r="Z36" i="17"/>
  <c r="O30" i="17"/>
  <c r="G48" i="17"/>
  <c r="V45" i="17"/>
  <c r="P47" i="17"/>
  <c r="U32" i="17"/>
  <c r="AJ33" i="17"/>
  <c r="H33" i="17"/>
  <c r="AG44" i="17"/>
  <c r="AG51" i="17" s="1"/>
  <c r="AG20" i="4" s="1"/>
  <c r="AH45" i="17"/>
  <c r="AA47" i="17"/>
  <c r="X48" i="17"/>
  <c r="D36" i="17"/>
  <c r="AC45" i="17"/>
  <c r="F48" i="17"/>
  <c r="P50" i="17"/>
  <c r="K37" i="17"/>
  <c r="R27" i="17"/>
  <c r="G50" i="17"/>
  <c r="AH30" i="17"/>
  <c r="AH42" i="17" s="1"/>
  <c r="AH19" i="4" s="1"/>
  <c r="C35" i="17"/>
  <c r="G35" i="17"/>
  <c r="E44" i="17"/>
  <c r="AE47" i="17"/>
  <c r="AG27" i="17"/>
  <c r="AH34" i="17"/>
  <c r="Z30" i="17"/>
  <c r="J46" i="17"/>
  <c r="P32" i="17"/>
  <c r="AK32" i="17"/>
  <c r="T36" i="17"/>
  <c r="V27" i="17"/>
  <c r="E31" i="17"/>
  <c r="P34" i="17"/>
  <c r="L50" i="17"/>
  <c r="R36" i="17"/>
  <c r="P27" i="17"/>
  <c r="R32" i="17"/>
  <c r="W48" i="17"/>
  <c r="V32" i="17"/>
  <c r="N33" i="17"/>
  <c r="V49" i="17"/>
  <c r="Y46" i="17"/>
  <c r="U44" i="17"/>
  <c r="K27" i="17"/>
  <c r="S44" i="17"/>
  <c r="AC48" i="17"/>
  <c r="I35" i="17"/>
  <c r="AD46" i="17"/>
  <c r="K30" i="17"/>
  <c r="AI36" i="17"/>
  <c r="G36" i="17"/>
  <c r="G31" i="17"/>
  <c r="R45" i="17"/>
  <c r="R33" i="17"/>
  <c r="U46" i="17"/>
  <c r="AD33" i="17"/>
  <c r="G45" i="17"/>
  <c r="V44" i="17"/>
  <c r="Y36" i="17"/>
  <c r="M33" i="17"/>
  <c r="M45" i="17"/>
  <c r="F27" i="17"/>
  <c r="L48" i="17"/>
  <c r="AE48" i="17"/>
  <c r="AJ34" i="17"/>
  <c r="AJ45" i="17"/>
  <c r="S47" i="17"/>
  <c r="N35" i="17"/>
  <c r="AH47" i="17"/>
  <c r="C34" i="17"/>
  <c r="J35" i="17"/>
  <c r="U31" i="17"/>
  <c r="AF30" i="17"/>
  <c r="AI49" i="17"/>
  <c r="AI47" i="17"/>
  <c r="C37" i="17"/>
  <c r="AM37" i="17" s="1"/>
  <c r="AH49" i="17"/>
  <c r="N49" i="17"/>
  <c r="D32" i="17"/>
  <c r="AI33" i="17"/>
  <c r="G34" i="17"/>
  <c r="AJ50" i="17"/>
  <c r="AL34" i="17"/>
  <c r="R44" i="17"/>
  <c r="R51" i="17" s="1"/>
  <c r="R20" i="4" s="1"/>
  <c r="G44" i="17"/>
  <c r="AD30" i="17"/>
  <c r="AD32" i="17"/>
  <c r="AI45" i="17"/>
  <c r="AD45" i="17"/>
  <c r="P46" i="17"/>
  <c r="T33" i="17"/>
  <c r="AK49" i="17"/>
  <c r="L46" i="17"/>
  <c r="AK47" i="17"/>
  <c r="AF27" i="17"/>
  <c r="C36" i="17"/>
  <c r="AM36" i="17" s="1"/>
  <c r="Y33" i="17"/>
  <c r="D49" i="17"/>
  <c r="K36" i="17"/>
  <c r="J50" i="17"/>
  <c r="Q30" i="17"/>
  <c r="AI32" i="17"/>
  <c r="P30" i="17"/>
  <c r="Q47" i="17"/>
  <c r="L32" i="17"/>
  <c r="I32" i="17"/>
  <c r="V30" i="17"/>
  <c r="V42" i="17" s="1"/>
  <c r="V19" i="4" s="1"/>
  <c r="AF32" i="17"/>
  <c r="V48" i="17"/>
  <c r="O47" i="17"/>
  <c r="O48" i="17"/>
  <c r="AD44" i="17"/>
  <c r="AD51" i="17" s="1"/>
  <c r="AD20" i="4" s="1"/>
  <c r="W32" i="17"/>
  <c r="M36" i="17"/>
  <c r="Z49" i="17"/>
  <c r="AF44" i="17"/>
  <c r="AF51" i="17" s="1"/>
  <c r="AF20" i="4" s="1"/>
  <c r="AE33" i="17"/>
  <c r="E45" i="17"/>
  <c r="E32" i="17"/>
  <c r="N45" i="17"/>
  <c r="J33" i="17"/>
  <c r="S27" i="17"/>
  <c r="AB50" i="17"/>
  <c r="D34" i="17"/>
  <c r="H49" i="17"/>
  <c r="H27" i="17"/>
  <c r="AD28" i="17" l="1"/>
  <c r="AD18" i="4" s="1"/>
  <c r="N51" i="17"/>
  <c r="N20" i="4" s="1"/>
  <c r="U28" i="17"/>
  <c r="U18" i="4" s="1"/>
  <c r="U21" i="4" s="1"/>
  <c r="U25" i="4" s="1"/>
  <c r="O51" i="17"/>
  <c r="O20" i="4" s="1"/>
  <c r="J28" i="17"/>
  <c r="J18" i="4" s="1"/>
  <c r="J52" i="17"/>
  <c r="J133" i="17" s="1"/>
  <c r="N42" i="17"/>
  <c r="N19" i="4" s="1"/>
  <c r="G42" i="17"/>
  <c r="G19" i="4" s="1"/>
  <c r="AM33" i="17"/>
  <c r="AM44" i="17"/>
  <c r="AM51" i="17" s="1"/>
  <c r="C51" i="17"/>
  <c r="C20" i="4" s="1"/>
  <c r="AK28" i="17"/>
  <c r="AK18" i="4" s="1"/>
  <c r="P42" i="17"/>
  <c r="P19" i="4" s="1"/>
  <c r="AF28" i="17"/>
  <c r="AF18" i="4" s="1"/>
  <c r="U51" i="17"/>
  <c r="U20" i="4" s="1"/>
  <c r="V28" i="17"/>
  <c r="V18" i="4" s="1"/>
  <c r="V21" i="4" s="1"/>
  <c r="V25" i="4" s="1"/>
  <c r="W42" i="17"/>
  <c r="W19" i="4" s="1"/>
  <c r="U42" i="17"/>
  <c r="U19" i="4" s="1"/>
  <c r="AH51" i="17"/>
  <c r="AH20" i="4" s="1"/>
  <c r="R42" i="17"/>
  <c r="R19" i="4" s="1"/>
  <c r="AI51" i="17"/>
  <c r="AI20" i="4" s="1"/>
  <c r="H42" i="17"/>
  <c r="H19" i="4" s="1"/>
  <c r="AJ42" i="17"/>
  <c r="AJ19" i="4" s="1"/>
  <c r="I51" i="17"/>
  <c r="I20" i="4" s="1"/>
  <c r="AM26" i="17"/>
  <c r="AM28" i="17" s="1"/>
  <c r="C28" i="17"/>
  <c r="C18" i="4" s="1"/>
  <c r="D42" i="17"/>
  <c r="D19" i="4" s="1"/>
  <c r="O28" i="17"/>
  <c r="O18" i="4" s="1"/>
  <c r="T28" i="17"/>
  <c r="T18" i="4" s="1"/>
  <c r="T52" i="17"/>
  <c r="T133" i="17" s="1"/>
  <c r="E28" i="17"/>
  <c r="E18" i="4" s="1"/>
  <c r="AM46" i="17"/>
  <c r="Z51" i="17"/>
  <c r="Z20" i="4" s="1"/>
  <c r="Q28" i="17"/>
  <c r="Q18" i="4" s="1"/>
  <c r="AM47" i="17"/>
  <c r="AC28" i="17"/>
  <c r="AC18" i="4" s="1"/>
  <c r="AC21" i="4" s="1"/>
  <c r="AC25" i="4" s="1"/>
  <c r="I28" i="17"/>
  <c r="I18" i="4" s="1"/>
  <c r="I21" i="4" s="1"/>
  <c r="I25" i="4" s="1"/>
  <c r="AK42" i="17"/>
  <c r="AK19" i="4" s="1"/>
  <c r="AH28" i="17"/>
  <c r="AH18" i="4" s="1"/>
  <c r="P51" i="17"/>
  <c r="P20" i="4" s="1"/>
  <c r="S28" i="17"/>
  <c r="S18" i="4" s="1"/>
  <c r="F28" i="17"/>
  <c r="F18" i="4" s="1"/>
  <c r="S42" i="17"/>
  <c r="S19" i="4" s="1"/>
  <c r="AL42" i="17"/>
  <c r="AL19" i="4" s="1"/>
  <c r="F51" i="17"/>
  <c r="F20" i="4" s="1"/>
  <c r="AE51" i="17"/>
  <c r="AE20" i="4" s="1"/>
  <c r="AE28" i="17"/>
  <c r="AE18" i="4" s="1"/>
  <c r="AE21" i="4" s="1"/>
  <c r="AE25" i="4" s="1"/>
  <c r="T51" i="17"/>
  <c r="T20" i="4" s="1"/>
  <c r="AJ51" i="17"/>
  <c r="AJ20" i="4" s="1"/>
  <c r="L42" i="17"/>
  <c r="L19" i="4" s="1"/>
  <c r="Y28" i="17"/>
  <c r="Y18" i="4" s="1"/>
  <c r="M28" i="17"/>
  <c r="M18" i="4" s="1"/>
  <c r="M21" i="4" s="1"/>
  <c r="M25" i="4" s="1"/>
  <c r="W28" i="17"/>
  <c r="W18" i="4" s="1"/>
  <c r="AA28" i="17"/>
  <c r="AA18" i="4" s="1"/>
  <c r="AA52" i="17"/>
  <c r="AA133" i="17" s="1"/>
  <c r="X28" i="17"/>
  <c r="X18" i="4" s="1"/>
  <c r="AB42" i="17"/>
  <c r="AB19" i="4" s="1"/>
  <c r="AM32" i="17"/>
  <c r="AL51" i="17"/>
  <c r="AL20" i="4" s="1"/>
  <c r="H51" i="17"/>
  <c r="H20" i="4" s="1"/>
  <c r="AI28" i="17"/>
  <c r="AI18" i="4" s="1"/>
  <c r="AI52" i="17"/>
  <c r="AI133" i="17" s="1"/>
  <c r="N28" i="17"/>
  <c r="N18" i="4" s="1"/>
  <c r="N21" i="4" s="1"/>
  <c r="N25" i="4" s="1"/>
  <c r="N52" i="17"/>
  <c r="N133" i="17" s="1"/>
  <c r="AB51" i="17"/>
  <c r="AB20" i="4" s="1"/>
  <c r="W51" i="17"/>
  <c r="W20" i="4" s="1"/>
  <c r="J51" i="17"/>
  <c r="J20" i="4" s="1"/>
  <c r="AA42" i="17"/>
  <c r="AA19" i="4" s="1"/>
  <c r="AJ28" i="17"/>
  <c r="AJ18" i="4" s="1"/>
  <c r="AJ52" i="17"/>
  <c r="AJ133" i="17" s="1"/>
  <c r="K51" i="17"/>
  <c r="K20" i="4" s="1"/>
  <c r="AM27" i="17"/>
  <c r="Y51" i="17"/>
  <c r="Y20" i="4" s="1"/>
  <c r="K28" i="17"/>
  <c r="K18" i="4" s="1"/>
  <c r="K21" i="4" s="1"/>
  <c r="K25" i="4" s="1"/>
  <c r="P28" i="17"/>
  <c r="P18" i="4" s="1"/>
  <c r="AG28" i="17"/>
  <c r="AG18" i="4" s="1"/>
  <c r="AG21" i="4" s="1"/>
  <c r="AG25" i="4" s="1"/>
  <c r="AM35" i="17"/>
  <c r="D51" i="17"/>
  <c r="D20" i="4" s="1"/>
  <c r="D28" i="17"/>
  <c r="D18" i="4" s="1"/>
  <c r="D21" i="4" s="1"/>
  <c r="D25" i="4" s="1"/>
  <c r="X51" i="17"/>
  <c r="X20" i="4" s="1"/>
  <c r="AM31" i="17"/>
  <c r="G28" i="17"/>
  <c r="G18" i="4" s="1"/>
  <c r="G21" i="4" s="1"/>
  <c r="G25" i="4" s="1"/>
  <c r="H28" i="17"/>
  <c r="H18" i="4" s="1"/>
  <c r="H21" i="4" s="1"/>
  <c r="H25" i="4" s="1"/>
  <c r="AD42" i="17"/>
  <c r="AD19" i="4" s="1"/>
  <c r="AM34" i="17"/>
  <c r="V51" i="17"/>
  <c r="V20" i="4" s="1"/>
  <c r="Z42" i="17"/>
  <c r="Z19" i="4" s="1"/>
  <c r="E51" i="17"/>
  <c r="E20" i="4" s="1"/>
  <c r="AI42" i="17"/>
  <c r="AI19" i="4" s="1"/>
  <c r="Q42" i="17"/>
  <c r="Q19" i="4" s="1"/>
  <c r="G51" i="17"/>
  <c r="G20" i="4" s="1"/>
  <c r="AF42" i="17"/>
  <c r="AF19" i="4" s="1"/>
  <c r="K42" i="17"/>
  <c r="K19" i="4" s="1"/>
  <c r="S51" i="17"/>
  <c r="S20" i="4" s="1"/>
  <c r="R28" i="17"/>
  <c r="R18" i="4" s="1"/>
  <c r="R21" i="4" s="1"/>
  <c r="R25" i="4" s="1"/>
  <c r="R52" i="17"/>
  <c r="R133" i="17" s="1"/>
  <c r="O42" i="17"/>
  <c r="O19" i="4" s="1"/>
  <c r="T42" i="17"/>
  <c r="T19" i="4" s="1"/>
  <c r="AM19" i="17"/>
  <c r="AM24" i="17" s="1"/>
  <c r="C24" i="17"/>
  <c r="C17" i="4" s="1"/>
  <c r="AM48" i="17"/>
  <c r="AM49" i="17"/>
  <c r="AL28" i="17"/>
  <c r="AL18" i="4" s="1"/>
  <c r="AL21" i="4" s="1"/>
  <c r="AL25" i="4" s="1"/>
  <c r="AM50" i="17"/>
  <c r="L28" i="17"/>
  <c r="L18" i="4" s="1"/>
  <c r="L52" i="17"/>
  <c r="L133" i="17" s="1"/>
  <c r="AA51" i="17"/>
  <c r="AA20" i="4" s="1"/>
  <c r="AC42" i="17"/>
  <c r="AC19" i="4" s="1"/>
  <c r="E42" i="17"/>
  <c r="E19" i="4" s="1"/>
  <c r="F42" i="17"/>
  <c r="F19" i="4" s="1"/>
  <c r="Z28" i="17"/>
  <c r="Z18" i="4" s="1"/>
  <c r="C42" i="17"/>
  <c r="C19" i="4" s="1"/>
  <c r="AM30" i="17"/>
  <c r="AM42" i="17" s="1"/>
  <c r="AK51" i="17"/>
  <c r="AK20" i="4" s="1"/>
  <c r="AM45" i="17"/>
  <c r="M51" i="17"/>
  <c r="M20" i="4" s="1"/>
  <c r="Q51" i="17"/>
  <c r="Q20" i="4" s="1"/>
  <c r="L51" i="17"/>
  <c r="L20" i="4" s="1"/>
  <c r="M42" i="17"/>
  <c r="M19" i="4" s="1"/>
  <c r="J42" i="17"/>
  <c r="J19" i="4" s="1"/>
  <c r="AB28" i="17"/>
  <c r="AB18" i="4" s="1"/>
  <c r="AB21" i="4" s="1"/>
  <c r="AB25" i="4" s="1"/>
  <c r="AE42" i="17"/>
  <c r="AE19" i="4" s="1"/>
  <c r="C21" i="4" l="1"/>
  <c r="AM17" i="4"/>
  <c r="C25" i="4"/>
  <c r="S21" i="4"/>
  <c r="S25" i="4" s="1"/>
  <c r="AM19" i="4"/>
  <c r="L21" i="4"/>
  <c r="L25" i="4" s="1"/>
  <c r="AM52" i="17"/>
  <c r="AM133" i="17" s="1"/>
  <c r="H52" i="17"/>
  <c r="H133" i="17" s="1"/>
  <c r="P52" i="17"/>
  <c r="P133" i="17" s="1"/>
  <c r="AJ21" i="4"/>
  <c r="AJ25" i="4" s="1"/>
  <c r="AI21" i="4"/>
  <c r="AI25" i="4" s="1"/>
  <c r="AA21" i="4"/>
  <c r="AA25" i="4" s="1"/>
  <c r="M52" i="17"/>
  <c r="M133" i="17" s="1"/>
  <c r="F52" i="17"/>
  <c r="F133" i="17" s="1"/>
  <c r="I52" i="17"/>
  <c r="I133" i="17" s="1"/>
  <c r="T21" i="4"/>
  <c r="T25" i="4" s="1"/>
  <c r="AM18" i="4"/>
  <c r="AK52" i="17"/>
  <c r="AK133" i="17" s="1"/>
  <c r="J21" i="4"/>
  <c r="J25" i="4" s="1"/>
  <c r="X52" i="17"/>
  <c r="X133" i="17" s="1"/>
  <c r="W52" i="17"/>
  <c r="W133" i="17" s="1"/>
  <c r="Y21" i="4"/>
  <c r="Y25" i="4" s="1"/>
  <c r="F21" i="4"/>
  <c r="F25" i="4" s="1"/>
  <c r="AH52" i="17"/>
  <c r="AH133" i="17" s="1"/>
  <c r="Q52" i="17"/>
  <c r="Q133" i="17" s="1"/>
  <c r="E52" i="17"/>
  <c r="E133" i="17" s="1"/>
  <c r="O52" i="17"/>
  <c r="O133" i="17" s="1"/>
  <c r="AF52" i="17"/>
  <c r="AF133" i="17" s="1"/>
  <c r="AK21" i="4"/>
  <c r="AK25" i="4" s="1"/>
  <c r="AD52" i="17"/>
  <c r="AD133" i="17" s="1"/>
  <c r="Z52" i="17"/>
  <c r="Z133" i="17" s="1"/>
  <c r="P21" i="4"/>
  <c r="P25" i="4" s="1"/>
  <c r="AB52" i="17"/>
  <c r="AB133" i="17" s="1"/>
  <c r="Z21" i="4"/>
  <c r="Z25" i="4" s="1"/>
  <c r="AL52" i="17"/>
  <c r="AL133" i="17" s="1"/>
  <c r="C52" i="17"/>
  <c r="C133" i="17" s="1"/>
  <c r="C9" i="17" s="1"/>
  <c r="G52" i="17"/>
  <c r="G133" i="17" s="1"/>
  <c r="G9" i="17" s="1"/>
  <c r="D52" i="17"/>
  <c r="D133" i="17" s="1"/>
  <c r="AG52" i="17"/>
  <c r="AG133" i="17" s="1"/>
  <c r="K52" i="17"/>
  <c r="K133" i="17" s="1"/>
  <c r="J9" i="17" s="1"/>
  <c r="X21" i="4"/>
  <c r="X25" i="4" s="1"/>
  <c r="W21" i="4"/>
  <c r="W25" i="4" s="1"/>
  <c r="Y52" i="17"/>
  <c r="Y133" i="17" s="1"/>
  <c r="Y9" i="17" s="1"/>
  <c r="AE52" i="17"/>
  <c r="AE133" i="17" s="1"/>
  <c r="S52" i="17"/>
  <c r="S133" i="17" s="1"/>
  <c r="S9" i="17" s="1"/>
  <c r="AH21" i="4"/>
  <c r="AH25" i="4" s="1"/>
  <c r="AC52" i="17"/>
  <c r="AC133" i="17" s="1"/>
  <c r="Q21" i="4"/>
  <c r="Q25" i="4" s="1"/>
  <c r="E21" i="4"/>
  <c r="E25" i="4" s="1"/>
  <c r="O21" i="4"/>
  <c r="O25" i="4" s="1"/>
  <c r="V52" i="17"/>
  <c r="V133" i="17" s="1"/>
  <c r="V9" i="17" s="1"/>
  <c r="AF21" i="4"/>
  <c r="AF25" i="4" s="1"/>
  <c r="AM20" i="4"/>
  <c r="U52" i="17"/>
  <c r="U133" i="17" s="1"/>
  <c r="AD21" i="4"/>
  <c r="AD25" i="4" s="1"/>
  <c r="J13" i="17" l="1"/>
  <c r="J14" i="17" s="1"/>
  <c r="J8" i="4"/>
  <c r="J12" i="4" s="1"/>
  <c r="J13" i="4" s="1"/>
  <c r="V13" i="17"/>
  <c r="V14" i="17" s="1"/>
  <c r="V8" i="4"/>
  <c r="V12" i="4" s="1"/>
  <c r="V13" i="4" s="1"/>
  <c r="Y13" i="17"/>
  <c r="Y14" i="17" s="1"/>
  <c r="Y8" i="4"/>
  <c r="Y12" i="4" s="1"/>
  <c r="Y13" i="4" s="1"/>
  <c r="AN39" i="17"/>
  <c r="AN110" i="17"/>
  <c r="AN24" i="17"/>
  <c r="AN92" i="17"/>
  <c r="AN45" i="17"/>
  <c r="AN51" i="17"/>
  <c r="AN60" i="17"/>
  <c r="AN19" i="17"/>
  <c r="AN91" i="17"/>
  <c r="AN81" i="17"/>
  <c r="AN49" i="17"/>
  <c r="AN23" i="17"/>
  <c r="AN75" i="17"/>
  <c r="AN131" i="17"/>
  <c r="AN104" i="17"/>
  <c r="AN65" i="17"/>
  <c r="AN71" i="17"/>
  <c r="AN124" i="17"/>
  <c r="AN133" i="17"/>
  <c r="AN38" i="17"/>
  <c r="AN130" i="17"/>
  <c r="AN128" i="17"/>
  <c r="AN123" i="17"/>
  <c r="AN132" i="17"/>
  <c r="AN85" i="17"/>
  <c r="AN67" i="17"/>
  <c r="AN47" i="17"/>
  <c r="AN84" i="17"/>
  <c r="AN95" i="17"/>
  <c r="AN69" i="17"/>
  <c r="AN77" i="17"/>
  <c r="AN122" i="17"/>
  <c r="AN58" i="17"/>
  <c r="AN44" i="17"/>
  <c r="AN28" i="17"/>
  <c r="AN21" i="17"/>
  <c r="AN46" i="17"/>
  <c r="AN99" i="17"/>
  <c r="AN35" i="17"/>
  <c r="AN36" i="17"/>
  <c r="AN94" i="17"/>
  <c r="AN76" i="17"/>
  <c r="AN121" i="17"/>
  <c r="AN113" i="17"/>
  <c r="AN27" i="17"/>
  <c r="AN70" i="17"/>
  <c r="AN31" i="17"/>
  <c r="AN96" i="17"/>
  <c r="AN61" i="17"/>
  <c r="AN73" i="17"/>
  <c r="AN98" i="17"/>
  <c r="AN37" i="17"/>
  <c r="AN108" i="17"/>
  <c r="AN34" i="17"/>
  <c r="AN79" i="17"/>
  <c r="AN114" i="17"/>
  <c r="AN103" i="17"/>
  <c r="AN30" i="17"/>
  <c r="AN66" i="17"/>
  <c r="AN42" i="17"/>
  <c r="AN87" i="17"/>
  <c r="AN22" i="17"/>
  <c r="AN80" i="17"/>
  <c r="AN78" i="17"/>
  <c r="AN105" i="17"/>
  <c r="AN88" i="17"/>
  <c r="AN41" i="17"/>
  <c r="AN26" i="17"/>
  <c r="AN64" i="17"/>
  <c r="AN54" i="17"/>
  <c r="AN101" i="17"/>
  <c r="AN116" i="17"/>
  <c r="AN83" i="17"/>
  <c r="AN102" i="17"/>
  <c r="AN93" i="17"/>
  <c r="AN100" i="17"/>
  <c r="AN118" i="17"/>
  <c r="AN50" i="17"/>
  <c r="AN109" i="17"/>
  <c r="AN125" i="17"/>
  <c r="AN129" i="17"/>
  <c r="AN107" i="17"/>
  <c r="AN68" i="17"/>
  <c r="AN62" i="17"/>
  <c r="AN106" i="17"/>
  <c r="AN52" i="17"/>
  <c r="AN48" i="17"/>
  <c r="AN32" i="17"/>
  <c r="AN74" i="17"/>
  <c r="AN59" i="17"/>
  <c r="AN111" i="17"/>
  <c r="AN120" i="17"/>
  <c r="AN97" i="17"/>
  <c r="AN86" i="17"/>
  <c r="AN57" i="17"/>
  <c r="AN55" i="17"/>
  <c r="AN72" i="17"/>
  <c r="AN33" i="17"/>
  <c r="AN40" i="17"/>
  <c r="AN82" i="17"/>
  <c r="AN112" i="17"/>
  <c r="AN115" i="17"/>
  <c r="AN90" i="17"/>
  <c r="AN89" i="17"/>
  <c r="AN63" i="17"/>
  <c r="AN127" i="17"/>
  <c r="AN119" i="17"/>
  <c r="AN126" i="17"/>
  <c r="AN56" i="17"/>
  <c r="AN20" i="17"/>
  <c r="AM25" i="4"/>
  <c r="S13" i="17"/>
  <c r="S14" i="17" s="1"/>
  <c r="S8" i="4"/>
  <c r="S12" i="4" s="1"/>
  <c r="S13" i="4" s="1"/>
  <c r="G8" i="4"/>
  <c r="G12" i="4" s="1"/>
  <c r="G13" i="4" s="1"/>
  <c r="G13" i="17"/>
  <c r="G14" i="17" s="1"/>
  <c r="P9" i="17"/>
  <c r="C8" i="4"/>
  <c r="C12" i="4" s="1"/>
  <c r="C13" i="4" s="1"/>
  <c r="C13" i="17"/>
  <c r="M9" i="17"/>
  <c r="C14" i="17"/>
  <c r="AM21" i="4"/>
  <c r="O9" i="17" l="1"/>
  <c r="P13" i="17"/>
  <c r="P14" i="17" s="1"/>
  <c r="P8" i="4"/>
  <c r="P12" i="4" s="1"/>
  <c r="P13" i="4" s="1"/>
  <c r="M8" i="4"/>
  <c r="M12" i="4" s="1"/>
  <c r="M13" i="4" s="1"/>
  <c r="M13" i="17"/>
  <c r="M14" i="17"/>
  <c r="AN17" i="4"/>
  <c r="AN25" i="4"/>
  <c r="AN21" i="4"/>
  <c r="AN24" i="4"/>
  <c r="AN20" i="4"/>
  <c r="AN23" i="4"/>
  <c r="AN19" i="4"/>
  <c r="AN22" i="4"/>
  <c r="AN18" i="4"/>
  <c r="O8" i="4" l="1"/>
  <c r="O13" i="17"/>
  <c r="AM13" i="17" s="1"/>
  <c r="AM9" i="17"/>
  <c r="O14" i="17" l="1"/>
  <c r="AM14" i="17" s="1"/>
  <c r="AM8" i="4"/>
  <c r="O12" i="4"/>
  <c r="AM12" i="4" s="1"/>
  <c r="O13" i="4" l="1"/>
  <c r="AM13" i="4" s="1"/>
  <c r="AN14" i="17"/>
  <c r="AN9" i="17"/>
  <c r="AN10" i="17"/>
  <c r="AN12" i="17"/>
  <c r="AN5" i="17"/>
  <c r="AN11" i="17"/>
  <c r="AN13" i="17"/>
  <c r="AN9" i="4" l="1"/>
  <c r="AN10" i="4"/>
  <c r="AN13" i="4"/>
  <c r="AN12" i="4"/>
  <c r="AN11" i="4"/>
  <c r="AN8" i="4"/>
</calcChain>
</file>

<file path=xl/sharedStrings.xml><?xml version="1.0" encoding="utf-8"?>
<sst xmlns="http://schemas.openxmlformats.org/spreadsheetml/2006/main" count="880" uniqueCount="471">
  <si>
    <t>Quantidade</t>
  </si>
  <si>
    <t>Cargo</t>
  </si>
  <si>
    <t>Total</t>
  </si>
  <si>
    <t>Salários</t>
  </si>
  <si>
    <t>1.1</t>
  </si>
  <si>
    <t>2.1.1</t>
  </si>
  <si>
    <t>2.1.2</t>
  </si>
  <si>
    <t>2.1.3</t>
  </si>
  <si>
    <t>2.1.4</t>
  </si>
  <si>
    <t>Estagiários</t>
  </si>
  <si>
    <t>2.2.1</t>
  </si>
  <si>
    <t>2.2.2</t>
  </si>
  <si>
    <t>2.2.3</t>
  </si>
  <si>
    <t>2.2.4</t>
  </si>
  <si>
    <t>2.2.5</t>
  </si>
  <si>
    <t>2.3.1</t>
  </si>
  <si>
    <t>2.3.5</t>
  </si>
  <si>
    <t>2.3.6</t>
  </si>
  <si>
    <t>2.3.7</t>
  </si>
  <si>
    <t>Carga-Horária 
(Semanal)</t>
  </si>
  <si>
    <t>PIS</t>
  </si>
  <si>
    <t>Férias</t>
  </si>
  <si>
    <t>Salário Médio</t>
  </si>
  <si>
    <t>Menor Salário</t>
  </si>
  <si>
    <t>Maior Salário</t>
  </si>
  <si>
    <t>Descrição</t>
  </si>
  <si>
    <t>Valor Unitário</t>
  </si>
  <si>
    <t>2.1</t>
  </si>
  <si>
    <t>2.2</t>
  </si>
  <si>
    <t>2.3</t>
  </si>
  <si>
    <t>Encargos</t>
  </si>
  <si>
    <t>Benefícios</t>
  </si>
  <si>
    <t>Subcategoria</t>
  </si>
  <si>
    <t>Período Proposto</t>
  </si>
  <si>
    <t>Belo Horizonte,          de                     de</t>
  </si>
  <si>
    <t>Subtotal:</t>
  </si>
  <si>
    <t>Material de Escritorio</t>
  </si>
  <si>
    <t>Assessoria Jurídica</t>
  </si>
  <si>
    <t>Assessoria Contábil</t>
  </si>
  <si>
    <t>2.3.2</t>
  </si>
  <si>
    <t>2.3.3</t>
  </si>
  <si>
    <t>2.3.4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</si>
  <si>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</si>
  <si>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</si>
  <si>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</si>
  <si>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</si>
  <si>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</si>
  <si>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</si>
  <si>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</si>
  <si>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</si>
  <si>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</si>
  <si>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</si>
  <si>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</si>
  <si>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</si>
  <si>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Receitas</t>
  </si>
  <si>
    <t>1.1.1</t>
  </si>
  <si>
    <t>1.1.2</t>
  </si>
  <si>
    <t>1.1.3</t>
  </si>
  <si>
    <t>Salários e Remunerações</t>
  </si>
  <si>
    <t>Outros Gastos com Pessoal</t>
  </si>
  <si>
    <t>FGTS</t>
  </si>
  <si>
    <t>FGTS Multa Rescisória</t>
  </si>
  <si>
    <t>Vale Alimentação</t>
  </si>
  <si>
    <t xml:space="preserve">Plano de Saúde </t>
  </si>
  <si>
    <t>Seguro de Vida</t>
  </si>
  <si>
    <t>Plano Odontológico</t>
  </si>
  <si>
    <t>Cesta Básica</t>
  </si>
  <si>
    <t>Outros Benefícios</t>
  </si>
  <si>
    <t>Locação de Equipamentos e Máquinas</t>
  </si>
  <si>
    <t>Serviços de Motoboy</t>
  </si>
  <si>
    <t>Locação de Veículos</t>
  </si>
  <si>
    <t>Serviços de Mão-de-obra Terceirizada</t>
  </si>
  <si>
    <t>Serviços Gráficos</t>
  </si>
  <si>
    <t>Aluguel</t>
  </si>
  <si>
    <t>Energia Elétrica</t>
  </si>
  <si>
    <t>Água e Esgoto</t>
  </si>
  <si>
    <t>IPTU</t>
  </si>
  <si>
    <t>Cartório</t>
  </si>
  <si>
    <t>Correios e Telégrafos</t>
  </si>
  <si>
    <t>Lanches e Refeiçoes</t>
  </si>
  <si>
    <t>Combustível</t>
  </si>
  <si>
    <t>Estacionamento</t>
  </si>
  <si>
    <t>Taxi</t>
  </si>
  <si>
    <t>Seguros de Imóveis</t>
  </si>
  <si>
    <t>Assinatura de Certificado Digital</t>
  </si>
  <si>
    <t>Taxas Municipais, Estaduais e Federais</t>
  </si>
  <si>
    <t>Uniformes</t>
  </si>
  <si>
    <t>Fretes e Carretos</t>
  </si>
  <si>
    <t>Material Pedagógico/Didático</t>
  </si>
  <si>
    <t>Despesas Bancárias</t>
  </si>
  <si>
    <t>Juros e Multas</t>
  </si>
  <si>
    <t>Taxa de Expediente</t>
  </si>
  <si>
    <t>I.O.F</t>
  </si>
  <si>
    <t>I.R.R.F s/ Aplicações</t>
  </si>
  <si>
    <t>Veículos</t>
  </si>
  <si>
    <t>Justificativa</t>
  </si>
  <si>
    <t>2.1.1.1</t>
  </si>
  <si>
    <t>2.1.1.2</t>
  </si>
  <si>
    <t>2.1.2.1</t>
  </si>
  <si>
    <t>2.1.3.1</t>
  </si>
  <si>
    <t>Subtotal Salários :</t>
  </si>
  <si>
    <t>Subtotal Estagiários:</t>
  </si>
  <si>
    <t>Subtotal Encargos Trabalhistas:</t>
  </si>
  <si>
    <t>Subtotal Benefícios:</t>
  </si>
  <si>
    <t>2.1.1.3</t>
  </si>
  <si>
    <t>2.1.1.4</t>
  </si>
  <si>
    <t>2.1.4.1</t>
  </si>
  <si>
    <t>2.1.4.2</t>
  </si>
  <si>
    <t>2.1.4.3</t>
  </si>
  <si>
    <t>2.1.4.4</t>
  </si>
  <si>
    <t>2.1.4.5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</si>
  <si>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</si>
  <si>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</si>
  <si>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</si>
  <si>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</si>
  <si>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</si>
  <si>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</si>
  <si>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</si>
  <si>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</si>
  <si>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</si>
  <si>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</si>
  <si>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</si>
  <si>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</si>
  <si>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</si>
  <si>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</si>
  <si>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</si>
  <si>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</si>
  <si>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</si>
  <si>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</si>
  <si>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</si>
  <si>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2.3.8</t>
  </si>
  <si>
    <t>2.3.9</t>
  </si>
  <si>
    <t>2.3.10</t>
  </si>
  <si>
    <t>2.3.11</t>
  </si>
  <si>
    <t>2.3.12</t>
  </si>
  <si>
    <t>2.3.13</t>
  </si>
  <si>
    <t>%</t>
  </si>
  <si>
    <t>R$</t>
  </si>
  <si>
    <t>Material de Limpeza</t>
  </si>
  <si>
    <t>Material de Copa e Cozinha</t>
  </si>
  <si>
    <t>Subtotal (Pessoal):</t>
  </si>
  <si>
    <t>Aquisição de Bens Permanentes</t>
  </si>
  <si>
    <t>2.2.26</t>
  </si>
  <si>
    <t>Condomínio</t>
  </si>
  <si>
    <t>2.2.25</t>
  </si>
  <si>
    <t>Qnt. Trabalhadores</t>
  </si>
  <si>
    <t>Vale Transporte</t>
  </si>
  <si>
    <t>PESQUISA DE MERCADO¹</t>
  </si>
  <si>
    <t>Nº</t>
  </si>
  <si>
    <t>Entrada de Recursos</t>
  </si>
  <si>
    <t>Saída de Recursos</t>
  </si>
  <si>
    <t>_____________________</t>
  </si>
  <si>
    <t>Justificativa para Aquisição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</si>
  <si>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</si>
  <si>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</si>
  <si>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</si>
  <si>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</si>
  <si>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</si>
  <si>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</si>
  <si>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</si>
  <si>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</si>
  <si>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</si>
  <si>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</si>
  <si>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</si>
  <si>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Mês 24</t>
  </si>
  <si>
    <t>Total:</t>
  </si>
  <si>
    <t>Outras Receitas</t>
  </si>
  <si>
    <t>1) Descrição da Pesquisa de Mercado</t>
  </si>
  <si>
    <t>2.1.4.6</t>
  </si>
  <si>
    <t>2.1.4.7</t>
  </si>
  <si>
    <t>Adicional Noturno</t>
  </si>
  <si>
    <t>Embasamento Legal</t>
  </si>
  <si>
    <t>Denominação do Encargo</t>
  </si>
  <si>
    <t>Benefício</t>
  </si>
  <si>
    <t>Telefone Fixo</t>
  </si>
  <si>
    <t>Telefone Móvel</t>
  </si>
  <si>
    <t>2.1.3.2</t>
  </si>
  <si>
    <t>Hora Extra</t>
  </si>
  <si>
    <t>2.1.1.5</t>
  </si>
  <si>
    <t>DSR sobre Hora Extra/Adic. Noturno</t>
  </si>
  <si>
    <t>Medicina e Segurança do Trabalho</t>
  </si>
  <si>
    <t>2.2.27</t>
  </si>
  <si>
    <t>2.2.28</t>
  </si>
  <si>
    <t>2.2.29</t>
  </si>
  <si>
    <t>2.2.30</t>
  </si>
  <si>
    <t>Despesas Sindicais</t>
  </si>
  <si>
    <t>Serviços de Internet (Web Design, Hospedagem de Site, outros)</t>
  </si>
  <si>
    <t>Consultoria</t>
  </si>
  <si>
    <t>Serviços de Segurança</t>
  </si>
  <si>
    <t>Internet</t>
  </si>
  <si>
    <t>Serviços de Instalação e Manutenção Elétrica e Hidráulica</t>
  </si>
  <si>
    <t>Manutenção e Reparos em Ar Condicionado</t>
  </si>
  <si>
    <t>Locação de Espaço</t>
  </si>
  <si>
    <t>Despesas de Viagem - Passagem Terrestre</t>
  </si>
  <si>
    <t>Locação de Veículos com Motorista</t>
  </si>
  <si>
    <t>Manutenção e Reparos em Redes e Computadores</t>
  </si>
  <si>
    <t>Publicidade, Comunicação e Marketing</t>
  </si>
  <si>
    <t>Assinatura de Periódicos e Aquisição de Livros</t>
  </si>
  <si>
    <t>IPVA/Seguro Obrigatório/Licenciamento</t>
  </si>
  <si>
    <t>Serviços de Registro/Produção Audiovisual</t>
  </si>
  <si>
    <t>Serviços de Entrega/Recarga de Vale Transportes</t>
  </si>
  <si>
    <t>Máquinas, Aparelhos, Utensílios e Equipamentos de Uso Industrial</t>
  </si>
  <si>
    <t>Equipamentos de Comunicação e Telefonia</t>
  </si>
  <si>
    <t>Equipamentos de Informática</t>
  </si>
  <si>
    <t>Equipamentos de Som, Vídeo, Fotográfico e Cinematográfico</t>
  </si>
  <si>
    <t>Máquinas, Aparelhos, Utensílios e Equip. de Uso Administrativo</t>
  </si>
  <si>
    <t>Material Esportivo e Recreativo</t>
  </si>
  <si>
    <t>Mobiliário</t>
  </si>
  <si>
    <t>Coleção e Materiais Bibliográficos</t>
  </si>
  <si>
    <t>Instrumentos Musicais e Artísticos</t>
  </si>
  <si>
    <t>Equipamentos de Segurança Eletrônica</t>
  </si>
  <si>
    <t>Material Didático</t>
  </si>
  <si>
    <t>Outros Materiais Permanentes</t>
  </si>
  <si>
    <t>Eventos</t>
  </si>
  <si>
    <t>Cursos</t>
  </si>
  <si>
    <t>Aquisição e Suporte em Softwares</t>
  </si>
  <si>
    <t>Seguro de Veículos</t>
  </si>
  <si>
    <t>Manutenção em Veículos</t>
  </si>
  <si>
    <t>Gastos com Pessoal</t>
  </si>
  <si>
    <t>% do Total</t>
  </si>
  <si>
    <t>13º Salário</t>
  </si>
  <si>
    <t>2.2.31</t>
  </si>
  <si>
    <t>2.2.32</t>
  </si>
  <si>
    <t>2.2.33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</si>
  <si>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</si>
  <si>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</si>
  <si>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</si>
  <si>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</si>
  <si>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</si>
  <si>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</si>
  <si>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</si>
  <si>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</si>
  <si>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</si>
  <si>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2.2.43</t>
  </si>
  <si>
    <t>2.2.44</t>
  </si>
  <si>
    <t>2.2.45</t>
  </si>
  <si>
    <t>2.2.46</t>
  </si>
  <si>
    <t>2.2.47</t>
  </si>
  <si>
    <t>2.2.48</t>
  </si>
  <si>
    <t>2.2.49</t>
  </si>
  <si>
    <t>2.2.50</t>
  </si>
  <si>
    <t>2.2.51</t>
  </si>
  <si>
    <t>2.2.52</t>
  </si>
  <si>
    <t>2.2.53</t>
  </si>
  <si>
    <t>2.2.54</t>
  </si>
  <si>
    <t>2.2.55</t>
  </si>
  <si>
    <t>2.2.56</t>
  </si>
  <si>
    <t>2.2.57</t>
  </si>
  <si>
    <t>2.2.58</t>
  </si>
  <si>
    <t>2.2.59</t>
  </si>
  <si>
    <t>2.2.60</t>
  </si>
  <si>
    <t>Item</t>
  </si>
  <si>
    <t>Mês</t>
  </si>
  <si>
    <t xml:space="preserve">Rem. Bruta </t>
  </si>
  <si>
    <t>Qnt. Trab.</t>
  </si>
  <si>
    <t>Rem. Bruta
x
Qnt. Trab.</t>
  </si>
  <si>
    <t>Subtotal Pessoal:</t>
  </si>
  <si>
    <t>Total
(Rem. Bruta
+ Encargos
+ Benefícios)</t>
  </si>
  <si>
    <t>Saldo Remanescente</t>
  </si>
  <si>
    <t>Receita Arrecadada em Função do TP</t>
  </si>
  <si>
    <t>Repasses do Termo de Parceria</t>
  </si>
  <si>
    <t>(E) Total de Entradas:</t>
  </si>
  <si>
    <t>(S) Total de Saídas:</t>
  </si>
  <si>
    <t>(E) Total de Entradas</t>
  </si>
  <si>
    <t>(S) Total de Saídas</t>
  </si>
  <si>
    <t>2.1.3.3</t>
  </si>
  <si>
    <t>2.1.3.4</t>
  </si>
  <si>
    <t>2.1.3.5</t>
  </si>
  <si>
    <t>2.1.3.6</t>
  </si>
  <si>
    <t>2.1.3.7</t>
  </si>
  <si>
    <t>2.1.3.8</t>
  </si>
  <si>
    <t>2.1.3.9</t>
  </si>
  <si>
    <t>2.1.3.10</t>
  </si>
  <si>
    <t>2.1.3.11</t>
  </si>
  <si>
    <t>2.1.3.12</t>
  </si>
  <si>
    <t>Saída de 
Recursos</t>
  </si>
  <si>
    <t>SR</t>
  </si>
  <si>
    <t>2.1.2.2</t>
  </si>
  <si>
    <t>Auxílio Transporte</t>
  </si>
  <si>
    <t>Bolsa Estágio</t>
  </si>
  <si>
    <t>Serviços de Montagem e Desmontagem de Mobiliário</t>
  </si>
  <si>
    <t>Material de Informática</t>
  </si>
  <si>
    <t>INSS Patronal</t>
  </si>
  <si>
    <t>Buffet</t>
  </si>
  <si>
    <t>2.2.61</t>
  </si>
  <si>
    <t>2.2.62</t>
  </si>
  <si>
    <t>1/3 de Férias</t>
  </si>
  <si>
    <t>Gastos Gerais</t>
  </si>
  <si>
    <t>Custas com Justiça do Trabalho</t>
  </si>
  <si>
    <t>Outros Encargos Trabalhistas</t>
  </si>
  <si>
    <t>S. Rem. (SR) + Ent. (E)</t>
  </si>
  <si>
    <t>Saldo Rem. (SR) + Entradas (E)</t>
  </si>
  <si>
    <t>Tabela 1 - Previsão Sintética de Receitas e Gastos Mensais em Regime de Competência</t>
  </si>
  <si>
    <t>Rendimentos de Aplicações Fin.</t>
  </si>
  <si>
    <t>Outros Gastos Gerais</t>
  </si>
  <si>
    <t>Despesas de Viagem</t>
  </si>
  <si>
    <t>Remuneração Bruta do Cargo</t>
  </si>
  <si>
    <t>Nº Lançto</t>
  </si>
  <si>
    <t>Valor</t>
  </si>
  <si>
    <t>Mês Final</t>
  </si>
  <si>
    <t>Área Fim</t>
  </si>
  <si>
    <t>Área Meio</t>
  </si>
  <si>
    <t>Observações</t>
  </si>
  <si>
    <t>Área
Destinada</t>
  </si>
  <si>
    <t>Rescisão de Trabalho</t>
  </si>
  <si>
    <t>Destinação</t>
  </si>
  <si>
    <t>Tabela 7 - Previsão Detalhada do Fluxo de Gastos Gerais em Regime de Competência</t>
  </si>
  <si>
    <t>Destinação dos Gastos do Termo de Parceria</t>
  </si>
  <si>
    <t>Destinação dos Gastos do Termo de Parceria com Pessoal</t>
  </si>
  <si>
    <t>Total da Memória de Cálculo</t>
  </si>
  <si>
    <t>Detalhamento dos Outros Encargos</t>
  </si>
  <si>
    <t>Detalhamento dos Outros Benefícios</t>
  </si>
  <si>
    <t>Atividades do Termo de Parceria -
Vinculação ao Programa de Trabalho</t>
  </si>
  <si>
    <t>Mês Inicial</t>
  </si>
  <si>
    <t>Tabela 3 - Previsão Analítica de Receitas e Gastos Mensais em Regime de Competência</t>
  </si>
  <si>
    <t>Tabela 4 - Previsão Mensal dos Encargos e Benefícios de Pessoal</t>
  </si>
  <si>
    <t>Tabela 5 - Previsão de Gastos com Pessoal</t>
  </si>
  <si>
    <t>Tabela 6 - Previsão de Aquisição de Bens Permanentes</t>
  </si>
  <si>
    <t>1.2</t>
  </si>
  <si>
    <t>Transferência para Reserva de Recursos</t>
  </si>
  <si>
    <t>2.4</t>
  </si>
  <si>
    <t>Tabela 2 - Previsão de Gastos Gerais das Atividades do Termo de Parceria</t>
  </si>
  <si>
    <t>Categoria</t>
  </si>
  <si>
    <t>Pessoal</t>
  </si>
  <si>
    <t>Gerais</t>
  </si>
  <si>
    <t>Subtotal</t>
  </si>
  <si>
    <t>Qnt. Estag.</t>
  </si>
  <si>
    <t>Bolsa Estágio
x
Qnt. Estag.</t>
  </si>
  <si>
    <t>Detalhamento Celetistas</t>
  </si>
  <si>
    <t>Detalhamento Estagiários</t>
  </si>
  <si>
    <t>Mês Inicial de Trabalho</t>
  </si>
  <si>
    <t>Mês Final de Trabalho</t>
  </si>
  <si>
    <t>Mês da Data Base</t>
  </si>
  <si>
    <t xml:space="preserve">Total
(Rem. Bruta
+ Encargos
+ Benefícios) </t>
  </si>
  <si>
    <t>Gastos Mensais 
Antes do Reajuste</t>
  </si>
  <si>
    <t>$F$6:$F$105</t>
  </si>
  <si>
    <t>$G$6:$G$105</t>
  </si>
  <si>
    <t>$H$6:$H$105</t>
  </si>
  <si>
    <t>$I$6:$I$105</t>
  </si>
  <si>
    <t>$J$6:$J$105</t>
  </si>
  <si>
    <t>$K$6:$K$105</t>
  </si>
  <si>
    <t>$L$6:$L$105</t>
  </si>
  <si>
    <t>$M$6:$M$105</t>
  </si>
  <si>
    <t>$E$6:$E$105</t>
  </si>
  <si>
    <t>$E$112:$E$121</t>
  </si>
  <si>
    <t>Total
(Bolsa Estág.
+ Férias
+ Benefícios)</t>
  </si>
  <si>
    <t>$G$112:$G$121</t>
  </si>
  <si>
    <t>$F$112:$F$121</t>
  </si>
  <si>
    <t>Valor Total do Lançamento</t>
  </si>
  <si>
    <t>% de Reajuste da Rem.</t>
  </si>
  <si>
    <t>Aumento do Valor dos Benefícios</t>
  </si>
  <si>
    <t>% de Reajuste da Bolsa Estágio</t>
  </si>
  <si>
    <t>Intervalo Manual</t>
  </si>
  <si>
    <t>Coluna Manual</t>
  </si>
  <si>
    <t>Invervalo dos Estagiarios</t>
  </si>
  <si>
    <t>Coluna dos Estagiarios</t>
  </si>
  <si>
    <t>Auditoria Externa</t>
  </si>
  <si>
    <t>Beneficio</t>
  </si>
  <si>
    <t>Celetistas</t>
  </si>
  <si>
    <t>Bolsa+Encargos</t>
  </si>
  <si>
    <t>Beneficios</t>
  </si>
  <si>
    <t>Reajuste dos Beneficios</t>
  </si>
  <si>
    <t>Salários+Encargos</t>
  </si>
  <si>
    <t>Padrao</t>
  </si>
  <si>
    <t>Dobrada</t>
  </si>
  <si>
    <t>Quadruplicada</t>
  </si>
  <si>
    <t>Despesas de Viagem - Passagem Aérea</t>
  </si>
  <si>
    <t>Área Meio - Atividades e Gastos</t>
  </si>
  <si>
    <t>Plano de Saúde</t>
  </si>
  <si>
    <t>Serviços de Manutenção em Equipamentos e Máquinas</t>
  </si>
  <si>
    <t>Mês 25</t>
  </si>
  <si>
    <t>Mês 26</t>
  </si>
  <si>
    <t>Mês 27</t>
  </si>
  <si>
    <t>Mês 28</t>
  </si>
  <si>
    <t>Mês 29</t>
  </si>
  <si>
    <t>Mês 30</t>
  </si>
  <si>
    <t>Mês 31</t>
  </si>
  <si>
    <t>Mês 32</t>
  </si>
  <si>
    <t>Mês 33</t>
  </si>
  <si>
    <t>Mês 34</t>
  </si>
  <si>
    <t>Mês 35</t>
  </si>
  <si>
    <t>Mês 36</t>
  </si>
  <si>
    <t>1ª Convenção Coletiva de Trabalho - CCT</t>
  </si>
  <si>
    <t>2ª Convenção Coletiva de Trabalho - CCT</t>
  </si>
  <si>
    <t>2º Aumento de Bolsa Estágio</t>
  </si>
  <si>
    <t>1º Aumento de Bolsa Estágio</t>
  </si>
  <si>
    <t>Triplicada</t>
  </si>
  <si>
    <t>Reajuste2 dos Beneficios</t>
  </si>
  <si>
    <t>Reajuste3 dos Beneficios</t>
  </si>
  <si>
    <t>3ª Convenção Coletiva de Trabalho - CCT</t>
  </si>
  <si>
    <t>3º Aumento de Bolsa Estágio</t>
  </si>
  <si>
    <t>Versão 5.2 do Modelo de Memória de Cálculo - Janeiro de 2017</t>
  </si>
  <si>
    <t xml:space="preserve">Total
(Rem. Bruta
+ Férias
+ Benefícios) </t>
  </si>
  <si>
    <t>Gastos Mensais 
Após Reajuste2</t>
  </si>
  <si>
    <t>Gastos Mensais 
Após Reajuste3</t>
  </si>
  <si>
    <t>Gastos Mensais 
Após Reajuste1</t>
  </si>
  <si>
    <t>Total de Gastos Gerais</t>
  </si>
  <si>
    <t>Auxiliar Administrativo Financeiro</t>
  </si>
  <si>
    <t xml:space="preserve">FGTS  </t>
  </si>
  <si>
    <t>Lei 8.212/1991</t>
  </si>
  <si>
    <t>Lei Complementar nº7/1970</t>
  </si>
  <si>
    <t>Lei 5.107/1966 c/c Lei 8.036/1990</t>
  </si>
  <si>
    <t>Lei 8.036/1990 c/c Lei Complementar 110/2001</t>
  </si>
  <si>
    <t>Lei 4.090/1962 (1/12=0,83% Remuneração Bruta)</t>
  </si>
  <si>
    <t>Constituição Federal de 1988 (1/12=0,83% Remuneração Bruta)</t>
  </si>
  <si>
    <t>Lei 4.090/1962 [(1/12=0,83%)/3=0,27% da Remuneração Bruta]</t>
  </si>
  <si>
    <t>Ano 1
Valor</t>
  </si>
  <si>
    <t>Ano 2
Valor</t>
  </si>
  <si>
    <t>Ano 3
Valor</t>
  </si>
  <si>
    <t>Ano 1 
%</t>
  </si>
  <si>
    <t>Ano 2 
%</t>
  </si>
  <si>
    <t>Ano 3 
%</t>
  </si>
  <si>
    <t>Termo de Parceria celebrado entre o Instituto Estadual do Patrimônio Histórico e Artístico de Minas Gerais - IEPHA/MG e a Associação Pró-Cultura e Promoção das Artes - APPA</t>
  </si>
  <si>
    <t>Educação Patrimonial</t>
  </si>
  <si>
    <t>Promoção do Patrimônio</t>
  </si>
  <si>
    <t>Coordenador Geral do Projeto</t>
  </si>
  <si>
    <t>Gerente de Promoção da Fazenda Boa Esperança</t>
  </si>
  <si>
    <t>Coordenador da Fazenda Boa Esperança</t>
  </si>
  <si>
    <t>Gerente de Promoção do Palácio da Liberdade</t>
  </si>
  <si>
    <t>Coordenador do Palácio da Liberdade</t>
  </si>
  <si>
    <t>Gerente Administrativo e Financeiro</t>
  </si>
  <si>
    <t>Estagiário (Nível Superior) Fazenda</t>
  </si>
  <si>
    <t>Estagiário (Nível Superior) Palácio</t>
  </si>
  <si>
    <t>Eventos comemorativo do Dia do Patrimonio 2018</t>
  </si>
  <si>
    <t>Evento de promoção na Fazenda Boa Esperança 2018</t>
  </si>
  <si>
    <t>Locação de ônibus para viabilizar a visitação de alunos de escolas estaduais ao Palácio da Liberdade / Fazenda Boa Esperança</t>
  </si>
  <si>
    <t>Expografia do Palácio (projeto e execução)</t>
  </si>
  <si>
    <t>Expografia da Fazenda (projeto e execução)</t>
  </si>
  <si>
    <t>Custeio/manutenção da Fazenda</t>
  </si>
  <si>
    <t>Eventos comemorativo do Dia do Patrimonio 2019</t>
  </si>
  <si>
    <t>Evento de promoção na Fazenda Boa Esperança 2019</t>
  </si>
  <si>
    <t>Despesas de comunicação (divulgação dos eventos, produção de material educativo/cartilhas, material de apoio à visitação, impressão da revista óculo)</t>
  </si>
  <si>
    <t>recepcionistas palacio</t>
  </si>
  <si>
    <t>lanche para alunos</t>
  </si>
  <si>
    <t>Auxílio Creche</t>
  </si>
  <si>
    <t>Vale Refeição</t>
  </si>
  <si>
    <t>Garantia de indenização em caso de morte</t>
  </si>
  <si>
    <t>Transporte de funcionários e estagiários</t>
  </si>
  <si>
    <t>Vale refeição funcionários</t>
  </si>
  <si>
    <t>Conforme SINDEC/MG de 2017-2018 - Até 10% do salário mínimo federal por caa ficlho em creche até completados 6 anos</t>
  </si>
  <si>
    <t>Telefones celulares</t>
  </si>
  <si>
    <t>Necessidade de comunicação móvel das equipes</t>
  </si>
  <si>
    <t>Laptops</t>
  </si>
  <si>
    <t>Necessidade de suporte tecnológico para operação do Termo</t>
  </si>
  <si>
    <t>Mesas</t>
  </si>
  <si>
    <t>Necessidade para instalação das equipes na sede administrativa</t>
  </si>
  <si>
    <t>Cadeiras</t>
  </si>
  <si>
    <t>Despesas de instalação rateada com outras fontes</t>
  </si>
  <si>
    <t>Despesas com telefonia para as equipes do TP</t>
  </si>
  <si>
    <t>Despesas com acesso de internet móvel</t>
  </si>
  <si>
    <t>Despesas com viagem: combustível e alimentação</t>
  </si>
  <si>
    <t>Despesa para locação de veículos para trajetos BH - Belo Vale</t>
  </si>
  <si>
    <t>Serviços contábeis para o Termo de Parceria</t>
  </si>
  <si>
    <t>Serviços Jurídicos para o Termo de Parceria</t>
  </si>
  <si>
    <t>Auditoria Externa para o Termo de Parceria</t>
  </si>
  <si>
    <t>Locação de impressoras e outros equipamentos de informática, desktops etc.</t>
  </si>
  <si>
    <t xml:space="preserve">Despesas com despacho de documentos via correios </t>
  </si>
  <si>
    <t>Despesas bancárias das contas do TP</t>
  </si>
  <si>
    <t>Materiais de limpeza diversos para sede administrativa</t>
  </si>
  <si>
    <t>Materiais de copa e cozinha: acúcar, café, adoçante, etc.</t>
  </si>
  <si>
    <t>Suprimentos de informática diversos</t>
  </si>
  <si>
    <t>Materiais diversos de escritório</t>
  </si>
  <si>
    <t>Serviços de assistência de produção para execução das metas de acordo com a demanda do evento</t>
  </si>
  <si>
    <t>Armários (escaninhos)</t>
  </si>
  <si>
    <t>Suporte para equipes</t>
  </si>
  <si>
    <t>01 de janeiro de 2018 a 31 de dezembro de 2019</t>
  </si>
  <si>
    <t>Presidente</t>
  </si>
  <si>
    <t>177.197.126-68</t>
  </si>
  <si>
    <t>Despesas necessárias para execução do projeto expográfico</t>
  </si>
  <si>
    <t>Rodrigo Octavio Coutinho Filho</t>
  </si>
  <si>
    <t>Pesquisa de salários - Instituto Sistema Salário BR - www.salariobr.com; área de abrangência: Minas Gerais; data de acesso à pesquisa 08/11/2017. Informações adicionais pertinentes: a nomenclatura dos cargos foi adaptada em função das atividades para efeito da pesquisa de mercado considerando COORDENADOR GERAL DO PROJETO como COORDENADOR DE PROJETOS; GERENTE DE PROMOÇÃO como GERENTE DE PATRIMÔNIO CULTURAL; e COORDENADOR como COORDENADOR ADMINISTRATIVO, sendo os demais cargos de mesma nomenclatura.Os valores estabelecidos para os salários dos cargos de Gerente Admnistrativo e Financeiro e Auxiliar Administrativo e Financeiro, embora alinhados ao mercado, estão adequados à remuneração pré existente definida pela entidade na operação de outros Termos de Parceria, sem possibilidade de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</si>
</sst>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00"/>
    <numFmt numFmtId="167" formatCode="_(* #,##0_);_(* \(#,##0\);_(* &quot;-&quot;??_);_(@_)"/>
    <numFmt numFmtId="168" formatCode="&quot;R$&quot;\ #,##0.00"/>
  </numFmts>
  <fonts count="39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8"/>
      <name val="Times New Roman"/>
      <family val="1"/>
    </font>
    <font>
      <b/>
      <sz val="20"/>
      <name val="Ariel"/>
    </font>
    <font>
      <sz val="20"/>
      <name val="Ariel"/>
    </font>
    <font>
      <i/>
      <sz val="18"/>
      <color indexed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 Black"/>
      <family val="2"/>
    </font>
    <font>
      <b/>
      <sz val="8"/>
      <name val="Verdana"/>
      <family val="2"/>
    </font>
    <font>
      <b/>
      <sz val="8"/>
      <name val="Arial"/>
      <family val="2"/>
    </font>
    <font>
      <b/>
      <sz val="16"/>
      <name val="Ariel"/>
    </font>
    <font>
      <sz val="16"/>
      <name val="Ariel"/>
    </font>
    <font>
      <sz val="14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7.8"/>
      <name val="Arial"/>
      <family val="2"/>
    </font>
    <font>
      <b/>
      <sz val="7.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i/>
      <sz val="16"/>
      <color indexed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Times New Roman"/>
      <family val="1"/>
    </font>
    <font>
      <b/>
      <sz val="8"/>
      <color theme="1"/>
      <name val="Calibri"/>
      <family val="2"/>
      <scheme val="minor"/>
    </font>
    <font>
      <i/>
      <sz val="16"/>
      <color theme="1"/>
      <name val="Arie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4">
    <xf numFmtId="0" fontId="0" fillId="0" borderId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40">
    <xf numFmtId="0" fontId="0" fillId="0" borderId="0" xfId="0"/>
    <xf numFmtId="0" fontId="6" fillId="0" borderId="0" xfId="5" applyFont="1"/>
    <xf numFmtId="0" fontId="4" fillId="0" borderId="0" xfId="5" applyFont="1" applyAlignment="1">
      <alignment horizontal="left" vertical="center"/>
    </xf>
    <xf numFmtId="0" fontId="1" fillId="3" borderId="0" xfId="0" applyFont="1" applyFill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7" fillId="3" borderId="0" xfId="5" applyFont="1" applyFill="1" applyBorder="1"/>
    <xf numFmtId="0" fontId="11" fillId="3" borderId="0" xfId="5" applyFont="1" applyFill="1" applyAlignment="1">
      <alignment vertical="center"/>
    </xf>
    <xf numFmtId="4" fontId="7" fillId="3" borderId="0" xfId="5" applyNumberFormat="1" applyFont="1" applyFill="1" applyBorder="1" applyAlignment="1">
      <alignment horizontal="center"/>
    </xf>
    <xf numFmtId="0" fontId="1" fillId="3" borderId="0" xfId="0" applyFont="1" applyFill="1" applyBorder="1" applyAlignment="1"/>
    <xf numFmtId="0" fontId="23" fillId="0" borderId="0" xfId="0" applyFont="1"/>
    <xf numFmtId="0" fontId="19" fillId="3" borderId="0" xfId="0" applyFont="1" applyFill="1" applyBorder="1" applyAlignment="1">
      <alignment horizontal="right" vertical="center" wrapText="1"/>
    </xf>
    <xf numFmtId="4" fontId="19" fillId="3" borderId="1" xfId="5" applyNumberFormat="1" applyFont="1" applyFill="1" applyBorder="1" applyAlignment="1">
      <alignment horizontal="right" vertical="center" wrapText="1"/>
    </xf>
    <xf numFmtId="165" fontId="3" fillId="3" borderId="0" xfId="12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19" fillId="3" borderId="1" xfId="5" applyFont="1" applyFill="1" applyBorder="1" applyAlignment="1">
      <alignment horizontal="left" vertical="center"/>
    </xf>
    <xf numFmtId="0" fontId="19" fillId="3" borderId="1" xfId="5" applyFont="1" applyFill="1" applyBorder="1" applyAlignment="1">
      <alignment horizontal="right" vertical="center" wrapText="1"/>
    </xf>
    <xf numFmtId="165" fontId="19" fillId="3" borderId="1" xfId="12" applyFont="1" applyFill="1" applyBorder="1" applyAlignment="1">
      <alignment horizontal="right" vertical="center" wrapText="1"/>
    </xf>
    <xf numFmtId="0" fontId="19" fillId="3" borderId="2" xfId="5" applyFont="1" applyFill="1" applyBorder="1" applyAlignment="1">
      <alignment horizontal="left" vertical="center" wrapText="1"/>
    </xf>
    <xf numFmtId="4" fontId="19" fillId="3" borderId="2" xfId="5" applyNumberFormat="1" applyFont="1" applyFill="1" applyBorder="1" applyAlignment="1">
      <alignment horizontal="right" vertical="center" wrapText="1"/>
    </xf>
    <xf numFmtId="0" fontId="3" fillId="3" borderId="0" xfId="5" applyFont="1" applyFill="1" applyBorder="1" applyAlignment="1">
      <alignment horizontal="left" vertical="center" wrapText="1"/>
    </xf>
    <xf numFmtId="165" fontId="25" fillId="3" borderId="0" xfId="12" applyFont="1" applyFill="1" applyBorder="1" applyAlignment="1">
      <alignment horizontal="right" vertical="center" wrapText="1"/>
    </xf>
    <xf numFmtId="165" fontId="26" fillId="3" borderId="0" xfId="12" applyFont="1" applyFill="1" applyBorder="1" applyAlignment="1">
      <alignment horizontal="right" vertical="center" wrapText="1"/>
    </xf>
    <xf numFmtId="165" fontId="26" fillId="3" borderId="2" xfId="12" applyFont="1" applyFill="1" applyBorder="1" applyAlignment="1">
      <alignment horizontal="right" vertical="center" wrapText="1"/>
    </xf>
    <xf numFmtId="165" fontId="26" fillId="3" borderId="1" xfId="12" applyFont="1" applyFill="1" applyBorder="1" applyAlignment="1">
      <alignment horizontal="right" vertical="center" wrapText="1"/>
    </xf>
    <xf numFmtId="165" fontId="26" fillId="3" borderId="3" xfId="12" applyFont="1" applyFill="1" applyBorder="1" applyAlignment="1">
      <alignment horizontal="right" vertical="center" wrapText="1"/>
    </xf>
    <xf numFmtId="0" fontId="27" fillId="3" borderId="1" xfId="5" applyFont="1" applyFill="1" applyBorder="1" applyAlignment="1">
      <alignment horizontal="left" vertical="center" wrapText="1"/>
    </xf>
    <xf numFmtId="0" fontId="28" fillId="3" borderId="0" xfId="5" applyFont="1" applyFill="1" applyBorder="1" applyAlignment="1">
      <alignment horizontal="left" vertical="center"/>
    </xf>
    <xf numFmtId="0" fontId="27" fillId="3" borderId="2" xfId="5" applyFont="1" applyFill="1" applyBorder="1" applyAlignment="1">
      <alignment horizontal="left" vertical="center" wrapText="1"/>
    </xf>
    <xf numFmtId="0" fontId="28" fillId="3" borderId="0" xfId="5" applyFont="1" applyFill="1" applyBorder="1" applyAlignment="1">
      <alignment horizontal="right" vertical="center"/>
    </xf>
    <xf numFmtId="0" fontId="2" fillId="3" borderId="0" xfId="5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4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 wrapText="1"/>
    </xf>
    <xf numFmtId="166" fontId="14" fillId="3" borderId="1" xfId="0" applyNumberFormat="1" applyFont="1" applyFill="1" applyBorder="1" applyAlignment="1">
      <alignment horizontal="right" vertical="center" wrapText="1"/>
    </xf>
    <xf numFmtId="0" fontId="28" fillId="3" borderId="0" xfId="0" applyFont="1" applyFill="1" applyBorder="1" applyAlignment="1">
      <alignment horizontal="left" vertical="center"/>
    </xf>
    <xf numFmtId="4" fontId="19" fillId="3" borderId="0" xfId="5" applyNumberFormat="1" applyFont="1" applyFill="1" applyBorder="1" applyAlignment="1">
      <alignment horizontal="right" vertical="center" wrapText="1"/>
    </xf>
    <xf numFmtId="0" fontId="19" fillId="3" borderId="0" xfId="5" applyFont="1" applyFill="1" applyBorder="1" applyAlignment="1">
      <alignment horizontal="center" vertical="center" wrapText="1"/>
    </xf>
    <xf numFmtId="165" fontId="25" fillId="3" borderId="4" xfId="12" applyFont="1" applyFill="1" applyBorder="1" applyAlignment="1">
      <alignment horizontal="right" vertical="center" wrapText="1"/>
    </xf>
    <xf numFmtId="165" fontId="26" fillId="3" borderId="4" xfId="12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 applyProtection="1">
      <alignment horizontal="left" vertical="center" wrapText="1"/>
      <protection locked="0"/>
    </xf>
    <xf numFmtId="4" fontId="14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14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14" fillId="3" borderId="2" xfId="0" applyFont="1" applyFill="1" applyBorder="1" applyAlignment="1" applyProtection="1">
      <alignment horizontal="left" vertical="center" wrapText="1"/>
      <protection locked="0"/>
    </xf>
    <xf numFmtId="4" fontId="14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14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/>
    </xf>
    <xf numFmtId="165" fontId="14" fillId="3" borderId="0" xfId="12" applyFont="1" applyFill="1" applyBorder="1" applyAlignment="1" applyProtection="1">
      <alignment horizontal="right" vertical="center" wrapText="1"/>
    </xf>
    <xf numFmtId="165" fontId="14" fillId="3" borderId="2" xfId="12" applyFont="1" applyFill="1" applyBorder="1" applyAlignment="1" applyProtection="1">
      <alignment horizontal="right" vertical="center" wrapText="1"/>
    </xf>
    <xf numFmtId="165" fontId="13" fillId="3" borderId="1" xfId="12" applyFont="1" applyFill="1" applyBorder="1" applyAlignment="1" applyProtection="1">
      <alignment horizontal="right" vertical="center" wrapText="1"/>
    </xf>
    <xf numFmtId="165" fontId="3" fillId="3" borderId="5" xfId="12" applyFont="1" applyFill="1" applyBorder="1" applyAlignment="1" applyProtection="1">
      <alignment horizontal="right" vertical="center"/>
      <protection locked="0"/>
    </xf>
    <xf numFmtId="165" fontId="3" fillId="3" borderId="0" xfId="12" applyFont="1" applyFill="1" applyBorder="1" applyAlignment="1" applyProtection="1">
      <alignment horizontal="right" vertical="center"/>
      <protection locked="0"/>
    </xf>
    <xf numFmtId="17" fontId="19" fillId="3" borderId="1" xfId="0" applyNumberFormat="1" applyFont="1" applyFill="1" applyBorder="1" applyAlignment="1">
      <alignment horizontal="left" vertical="center" wrapText="1"/>
    </xf>
    <xf numFmtId="167" fontId="19" fillId="3" borderId="1" xfId="12" applyNumberFormat="1" applyFont="1" applyFill="1" applyBorder="1" applyAlignment="1">
      <alignment horizontal="right" vertical="center" wrapText="1"/>
    </xf>
    <xf numFmtId="0" fontId="31" fillId="3" borderId="0" xfId="5" applyFont="1" applyFill="1" applyBorder="1" applyAlignment="1">
      <alignment horizontal="center"/>
    </xf>
    <xf numFmtId="0" fontId="32" fillId="3" borderId="0" xfId="5" applyFont="1" applyFill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33" fillId="3" borderId="0" xfId="5" applyFont="1" applyFill="1" applyAlignment="1">
      <alignment horizontal="center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Alignment="1">
      <alignment horizontal="left" vertical="center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17" fontId="19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9" fillId="3" borderId="2" xfId="0" applyFont="1" applyFill="1" applyBorder="1" applyAlignment="1" applyProtection="1">
      <alignment horizontal="left" vertical="center" wrapText="1"/>
    </xf>
    <xf numFmtId="4" fontId="19" fillId="3" borderId="1" xfId="0" applyNumberFormat="1" applyFont="1" applyFill="1" applyBorder="1" applyAlignment="1" applyProtection="1">
      <alignment horizontal="center" vertical="center"/>
    </xf>
    <xf numFmtId="0" fontId="19" fillId="3" borderId="0" xfId="0" applyFont="1" applyFill="1" applyBorder="1" applyAlignment="1" applyProtection="1">
      <alignment horizontal="left" vertical="center" wrapText="1"/>
    </xf>
    <xf numFmtId="165" fontId="3" fillId="3" borderId="6" xfId="12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vertical="center"/>
    </xf>
    <xf numFmtId="0" fontId="19" fillId="3" borderId="3" xfId="0" applyFont="1" applyFill="1" applyBorder="1" applyAlignment="1" applyProtection="1">
      <alignment horizontal="right" vertical="center" wrapText="1"/>
    </xf>
    <xf numFmtId="165" fontId="19" fillId="3" borderId="3" xfId="12" applyFont="1" applyFill="1" applyBorder="1" applyAlignment="1" applyProtection="1">
      <alignment horizontal="right" vertical="center"/>
    </xf>
    <xf numFmtId="0" fontId="3" fillId="3" borderId="7" xfId="0" applyFont="1" applyFill="1" applyBorder="1" applyAlignment="1" applyProtection="1">
      <alignment vertical="center"/>
    </xf>
    <xf numFmtId="165" fontId="19" fillId="3" borderId="7" xfId="12" applyFont="1" applyFill="1" applyBorder="1" applyAlignment="1" applyProtection="1">
      <alignment horizontal="right" vertical="center"/>
    </xf>
    <xf numFmtId="0" fontId="19" fillId="3" borderId="1" xfId="0" applyFont="1" applyFill="1" applyBorder="1" applyAlignment="1" applyProtection="1">
      <alignment vertical="center" wrapText="1"/>
    </xf>
    <xf numFmtId="165" fontId="19" fillId="3" borderId="1" xfId="12" applyFont="1" applyFill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vertical="center"/>
    </xf>
    <xf numFmtId="4" fontId="19" fillId="3" borderId="2" xfId="0" applyNumberFormat="1" applyFont="1" applyFill="1" applyBorder="1" applyAlignment="1" applyProtection="1">
      <alignment horizontal="right" vertical="center"/>
    </xf>
    <xf numFmtId="0" fontId="19" fillId="3" borderId="2" xfId="0" applyFont="1" applyFill="1" applyBorder="1" applyAlignment="1" applyProtection="1">
      <alignment horizontal="left" vertical="center"/>
    </xf>
    <xf numFmtId="0" fontId="19" fillId="3" borderId="0" xfId="0" applyFont="1" applyFill="1" applyBorder="1" applyAlignment="1" applyProtection="1">
      <alignment vertical="center" wrapText="1"/>
    </xf>
    <xf numFmtId="0" fontId="19" fillId="3" borderId="6" xfId="0" applyFont="1" applyFill="1" applyBorder="1" applyAlignment="1" applyProtection="1">
      <alignment horizontal="center" vertical="center"/>
    </xf>
    <xf numFmtId="0" fontId="19" fillId="3" borderId="0" xfId="0" applyFont="1" applyFill="1" applyBorder="1" applyAlignment="1" applyProtection="1">
      <alignment vertical="center"/>
    </xf>
    <xf numFmtId="0" fontId="29" fillId="3" borderId="0" xfId="0" applyFont="1" applyFill="1" applyBorder="1" applyAlignment="1" applyProtection="1">
      <alignment vertical="center" wrapText="1"/>
    </xf>
    <xf numFmtId="165" fontId="3" fillId="3" borderId="0" xfId="12" applyFont="1" applyFill="1" applyBorder="1" applyAlignment="1" applyProtection="1">
      <alignment horizontal="center" vertical="center"/>
    </xf>
    <xf numFmtId="165" fontId="3" fillId="3" borderId="8" xfId="12" applyFont="1" applyFill="1" applyBorder="1" applyAlignment="1" applyProtection="1">
      <alignment horizontal="center" vertical="center"/>
    </xf>
    <xf numFmtId="0" fontId="19" fillId="3" borderId="2" xfId="0" applyFont="1" applyFill="1" applyBorder="1" applyAlignment="1" applyProtection="1">
      <alignment horizontal="right" vertical="center" wrapText="1"/>
    </xf>
    <xf numFmtId="165" fontId="19" fillId="3" borderId="2" xfId="12" applyFont="1" applyFill="1" applyBorder="1" applyAlignment="1" applyProtection="1">
      <alignment horizontal="right" vertical="center"/>
    </xf>
    <xf numFmtId="0" fontId="19" fillId="3" borderId="2" xfId="0" applyFont="1" applyFill="1" applyBorder="1" applyAlignment="1" applyProtection="1">
      <alignment vertical="center"/>
    </xf>
    <xf numFmtId="165" fontId="19" fillId="3" borderId="1" xfId="12" applyFont="1" applyFill="1" applyBorder="1" applyAlignment="1" applyProtection="1">
      <alignment horizontal="center" vertical="center"/>
    </xf>
    <xf numFmtId="0" fontId="23" fillId="3" borderId="1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 wrapText="1"/>
      <protection locked="0"/>
    </xf>
    <xf numFmtId="165" fontId="3" fillId="3" borderId="0" xfId="12" applyFont="1" applyFill="1" applyBorder="1" applyAlignment="1" applyProtection="1">
      <alignment horizontal="right" vertical="center" wrapText="1"/>
      <protection locked="0"/>
    </xf>
    <xf numFmtId="1" fontId="3" fillId="3" borderId="0" xfId="0" applyNumberFormat="1" applyFont="1" applyFill="1" applyBorder="1" applyAlignment="1" applyProtection="1">
      <alignment horizontal="left" vertical="center" wrapText="1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4" fontId="1" fillId="3" borderId="0" xfId="0" applyNumberFormat="1" applyFont="1" applyFill="1" applyAlignment="1" applyProtection="1">
      <alignment vertical="center"/>
      <protection locked="0"/>
    </xf>
    <xf numFmtId="0" fontId="35" fillId="3" borderId="0" xfId="0" applyFont="1" applyFill="1" applyAlignment="1" applyProtection="1">
      <alignment vertical="center"/>
      <protection locked="0"/>
    </xf>
    <xf numFmtId="165" fontId="1" fillId="3" borderId="9" xfId="12" applyFont="1" applyFill="1" applyBorder="1" applyAlignment="1" applyProtection="1">
      <alignment horizontal="right" vertical="center"/>
      <protection locked="0"/>
    </xf>
    <xf numFmtId="165" fontId="1" fillId="3" borderId="10" xfId="12" applyFont="1" applyFill="1" applyBorder="1" applyAlignment="1" applyProtection="1">
      <alignment horizontal="right" vertical="center"/>
      <protection locked="0"/>
    </xf>
    <xf numFmtId="0" fontId="23" fillId="3" borderId="0" xfId="0" applyFont="1" applyFill="1" applyAlignment="1" applyProtection="1">
      <alignment horizontal="left" vertical="center"/>
    </xf>
    <xf numFmtId="10" fontId="19" fillId="3" borderId="1" xfId="10" applyNumberFormat="1" applyFont="1" applyFill="1" applyBorder="1" applyAlignment="1">
      <alignment horizontal="right" vertical="center" wrapText="1"/>
    </xf>
    <xf numFmtId="10" fontId="19" fillId="3" borderId="7" xfId="10" applyNumberFormat="1" applyFont="1" applyFill="1" applyBorder="1" applyAlignment="1" applyProtection="1">
      <alignment horizontal="right" vertical="center"/>
    </xf>
    <xf numFmtId="165" fontId="3" fillId="3" borderId="3" xfId="12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right"/>
    </xf>
    <xf numFmtId="165" fontId="3" fillId="3" borderId="0" xfId="12" applyFont="1" applyFill="1" applyBorder="1" applyAlignment="1" applyProtection="1">
      <alignment horizontal="center" vertical="center" wrapText="1"/>
      <protection locked="0"/>
    </xf>
    <xf numFmtId="165" fontId="3" fillId="3" borderId="6" xfId="12" applyFont="1" applyFill="1" applyBorder="1" applyAlignment="1" applyProtection="1">
      <alignment horizontal="center" vertical="center" wrapText="1"/>
      <protection locked="0"/>
    </xf>
    <xf numFmtId="4" fontId="19" fillId="3" borderId="1" xfId="0" applyNumberFormat="1" applyFont="1" applyFill="1" applyBorder="1" applyAlignment="1" applyProtection="1">
      <alignment horizontal="right" vertical="center"/>
      <protection locked="0"/>
    </xf>
    <xf numFmtId="4" fontId="19" fillId="3" borderId="1" xfId="0" applyNumberFormat="1" applyFont="1" applyFill="1" applyBorder="1" applyAlignment="1">
      <alignment horizontal="right" vertical="center"/>
    </xf>
    <xf numFmtId="0" fontId="19" fillId="3" borderId="1" xfId="5" applyFont="1" applyFill="1" applyBorder="1" applyAlignment="1">
      <alignment horizontal="left" vertical="center" wrapText="1"/>
    </xf>
    <xf numFmtId="0" fontId="19" fillId="3" borderId="2" xfId="0" applyFont="1" applyFill="1" applyBorder="1" applyAlignment="1" applyProtection="1">
      <alignment vertical="center" wrapText="1"/>
    </xf>
    <xf numFmtId="0" fontId="19" fillId="3" borderId="1" xfId="0" applyFont="1" applyFill="1" applyBorder="1" applyAlignment="1" applyProtection="1">
      <alignment horizontal="left" vertical="center" wrapText="1"/>
    </xf>
    <xf numFmtId="0" fontId="19" fillId="3" borderId="2" xfId="5" applyFont="1" applyFill="1" applyBorder="1" applyAlignment="1">
      <alignment horizontal="left" vertical="center"/>
    </xf>
    <xf numFmtId="0" fontId="19" fillId="3" borderId="2" xfId="5" applyFont="1" applyFill="1" applyBorder="1" applyAlignment="1">
      <alignment horizontal="right" vertical="center" wrapText="1"/>
    </xf>
    <xf numFmtId="10" fontId="19" fillId="3" borderId="1" xfId="10" applyNumberFormat="1" applyFont="1" applyFill="1" applyBorder="1" applyAlignment="1" applyProtection="1">
      <alignment horizontal="right" vertical="center"/>
      <protection locked="0"/>
    </xf>
    <xf numFmtId="10" fontId="19" fillId="3" borderId="1" xfId="10" applyNumberFormat="1" applyFont="1" applyFill="1" applyBorder="1" applyAlignment="1" applyProtection="1">
      <alignment horizontal="right" vertical="center"/>
    </xf>
    <xf numFmtId="10" fontId="19" fillId="3" borderId="1" xfId="10" applyNumberFormat="1" applyFont="1" applyFill="1" applyBorder="1" applyAlignment="1" applyProtection="1">
      <alignment horizontal="center" vertical="center"/>
    </xf>
    <xf numFmtId="10" fontId="3" fillId="3" borderId="6" xfId="10" applyNumberFormat="1" applyFont="1" applyFill="1" applyBorder="1" applyAlignment="1" applyProtection="1">
      <alignment horizontal="center" vertical="center"/>
    </xf>
    <xf numFmtId="10" fontId="19" fillId="3" borderId="2" xfId="10" applyNumberFormat="1" applyFont="1" applyFill="1" applyBorder="1" applyAlignment="1" applyProtection="1">
      <alignment horizontal="right" vertical="center"/>
    </xf>
    <xf numFmtId="10" fontId="19" fillId="3" borderId="6" xfId="10" applyNumberFormat="1" applyFont="1" applyFill="1" applyBorder="1" applyAlignment="1" applyProtection="1">
      <alignment horizontal="center" vertical="center"/>
    </xf>
    <xf numFmtId="10" fontId="3" fillId="3" borderId="0" xfId="10" applyNumberFormat="1" applyFont="1" applyFill="1" applyBorder="1" applyAlignment="1" applyProtection="1">
      <alignment horizontal="center" vertical="center"/>
    </xf>
    <xf numFmtId="10" fontId="19" fillId="3" borderId="3" xfId="10" applyNumberFormat="1" applyFont="1" applyFill="1" applyBorder="1" applyAlignment="1" applyProtection="1">
      <alignment horizontal="right" vertical="center"/>
    </xf>
    <xf numFmtId="10" fontId="3" fillId="3" borderId="8" xfId="10" applyNumberFormat="1" applyFont="1" applyFill="1" applyBorder="1" applyAlignment="1" applyProtection="1">
      <alignment horizontal="center" vertical="center"/>
    </xf>
    <xf numFmtId="10" fontId="3" fillId="3" borderId="3" xfId="10" applyNumberFormat="1" applyFont="1" applyFill="1" applyBorder="1" applyAlignment="1" applyProtection="1">
      <alignment horizontal="right" vertical="center"/>
    </xf>
    <xf numFmtId="165" fontId="26" fillId="3" borderId="7" xfId="12" applyFont="1" applyFill="1" applyBorder="1" applyAlignment="1">
      <alignment horizontal="right" vertical="center" wrapText="1"/>
    </xf>
    <xf numFmtId="0" fontId="19" fillId="3" borderId="7" xfId="5" applyFont="1" applyFill="1" applyBorder="1" applyAlignment="1">
      <alignment horizontal="right" vertical="center" wrapText="1"/>
    </xf>
    <xf numFmtId="10" fontId="19" fillId="3" borderId="7" xfId="10" applyNumberFormat="1" applyFont="1" applyFill="1" applyBorder="1" applyAlignment="1">
      <alignment horizontal="right" vertical="center" wrapText="1"/>
    </xf>
    <xf numFmtId="10" fontId="19" fillId="3" borderId="0" xfId="10" applyNumberFormat="1" applyFont="1" applyFill="1" applyBorder="1" applyAlignment="1">
      <alignment horizontal="center" vertical="center" wrapText="1"/>
    </xf>
    <xf numFmtId="10" fontId="26" fillId="3" borderId="1" xfId="10" applyNumberFormat="1" applyFont="1" applyFill="1" applyBorder="1" applyAlignment="1">
      <alignment horizontal="right" vertical="center" wrapText="1"/>
    </xf>
    <xf numFmtId="10" fontId="26" fillId="3" borderId="2" xfId="10" applyNumberFormat="1" applyFont="1" applyFill="1" applyBorder="1" applyAlignment="1">
      <alignment horizontal="right" vertical="center" wrapText="1"/>
    </xf>
    <xf numFmtId="10" fontId="19" fillId="3" borderId="2" xfId="10" applyNumberFormat="1" applyFont="1" applyFill="1" applyBorder="1" applyAlignment="1">
      <alignment horizontal="right" vertical="center" wrapText="1"/>
    </xf>
    <xf numFmtId="10" fontId="2" fillId="3" borderId="0" xfId="10" applyNumberFormat="1" applyFont="1" applyFill="1" applyBorder="1" applyAlignment="1">
      <alignment horizontal="right" vertical="center"/>
    </xf>
    <xf numFmtId="10" fontId="26" fillId="3" borderId="3" xfId="10" applyNumberFormat="1" applyFont="1" applyFill="1" applyBorder="1" applyAlignment="1">
      <alignment horizontal="right" vertical="center" wrapText="1"/>
    </xf>
    <xf numFmtId="10" fontId="1" fillId="0" borderId="0" xfId="10" applyNumberFormat="1"/>
    <xf numFmtId="10" fontId="25" fillId="3" borderId="0" xfId="10" applyNumberFormat="1" applyFont="1" applyFill="1" applyBorder="1" applyAlignment="1">
      <alignment horizontal="right" vertical="center" wrapText="1"/>
    </xf>
    <xf numFmtId="10" fontId="25" fillId="3" borderId="4" xfId="10" applyNumberFormat="1" applyFont="1" applyFill="1" applyBorder="1" applyAlignment="1">
      <alignment horizontal="right" vertical="center" wrapText="1"/>
    </xf>
    <xf numFmtId="165" fontId="19" fillId="3" borderId="1" xfId="5" applyNumberFormat="1" applyFont="1" applyFill="1" applyBorder="1" applyAlignment="1">
      <alignment horizontal="right" vertical="center" wrapText="1"/>
    </xf>
    <xf numFmtId="165" fontId="25" fillId="3" borderId="1" xfId="12" applyFont="1" applyFill="1" applyBorder="1" applyAlignment="1">
      <alignment horizontal="right" vertical="center" wrapText="1"/>
    </xf>
    <xf numFmtId="165" fontId="19" fillId="3" borderId="0" xfId="12" applyFont="1" applyFill="1" applyBorder="1" applyAlignment="1" applyProtection="1">
      <alignment horizontal="right" vertical="center"/>
    </xf>
    <xf numFmtId="0" fontId="19" fillId="3" borderId="1" xfId="0" applyFont="1" applyFill="1" applyBorder="1" applyAlignment="1" applyProtection="1">
      <alignment horizontal="left" vertical="center"/>
    </xf>
    <xf numFmtId="167" fontId="19" fillId="3" borderId="1" xfId="12" applyNumberFormat="1" applyFont="1" applyFill="1" applyBorder="1" applyAlignment="1" applyProtection="1">
      <alignment horizontal="right" vertical="center" wrapText="1"/>
    </xf>
    <xf numFmtId="165" fontId="19" fillId="3" borderId="1" xfId="12" applyNumberFormat="1" applyFont="1" applyFill="1" applyBorder="1" applyAlignment="1" applyProtection="1">
      <alignment horizontal="right" vertical="center" wrapText="1"/>
    </xf>
    <xf numFmtId="0" fontId="1" fillId="3" borderId="0" xfId="0" applyFont="1" applyFill="1" applyBorder="1" applyAlignment="1" applyProtection="1">
      <alignment vertical="center"/>
    </xf>
    <xf numFmtId="165" fontId="3" fillId="3" borderId="0" xfId="12" applyFont="1" applyFill="1" applyBorder="1" applyAlignment="1" applyProtection="1">
      <alignment horizontal="right" vertical="center"/>
    </xf>
    <xf numFmtId="0" fontId="1" fillId="3" borderId="6" xfId="0" applyFont="1" applyFill="1" applyBorder="1" applyAlignment="1" applyProtection="1">
      <alignment horizontal="right" vertical="center"/>
    </xf>
    <xf numFmtId="0" fontId="1" fillId="3" borderId="0" xfId="0" applyFont="1" applyFill="1" applyBorder="1" applyAlignment="1" applyProtection="1">
      <alignment horizontal="right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left" vertical="center"/>
    </xf>
    <xf numFmtId="4" fontId="1" fillId="3" borderId="0" xfId="0" applyNumberFormat="1" applyFont="1" applyFill="1" applyBorder="1" applyAlignment="1" applyProtection="1">
      <alignment vertical="center"/>
    </xf>
    <xf numFmtId="165" fontId="3" fillId="3" borderId="1" xfId="12" applyFont="1" applyFill="1" applyBorder="1" applyAlignment="1" applyProtection="1">
      <alignment horizontal="right" vertical="center"/>
      <protection locked="0"/>
    </xf>
    <xf numFmtId="10" fontId="3" fillId="3" borderId="0" xfId="10" applyNumberFormat="1" applyFont="1" applyFill="1" applyBorder="1" applyAlignment="1" applyProtection="1">
      <alignment horizontal="right" vertical="center"/>
    </xf>
    <xf numFmtId="165" fontId="19" fillId="3" borderId="4" xfId="12" applyFont="1" applyFill="1" applyBorder="1" applyAlignment="1" applyProtection="1">
      <alignment horizontal="right" vertical="center"/>
    </xf>
    <xf numFmtId="0" fontId="19" fillId="3" borderId="1" xfId="0" applyFont="1" applyFill="1" applyBorder="1" applyAlignment="1" applyProtection="1">
      <alignment horizontal="center" vertical="center" wrapText="1"/>
    </xf>
    <xf numFmtId="9" fontId="6" fillId="3" borderId="1" xfId="0" applyNumberFormat="1" applyFont="1" applyFill="1" applyBorder="1" applyAlignment="1" applyProtection="1">
      <alignment vertical="center"/>
    </xf>
    <xf numFmtId="0" fontId="14" fillId="3" borderId="0" xfId="0" applyFont="1" applyFill="1" applyAlignment="1">
      <alignment vertical="center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165" fontId="3" fillId="3" borderId="16" xfId="12" applyFont="1" applyFill="1" applyBorder="1" applyAlignment="1" applyProtection="1">
      <alignment horizontal="right" vertical="center"/>
      <protection locked="0"/>
    </xf>
    <xf numFmtId="0" fontId="19" fillId="3" borderId="1" xfId="0" applyFont="1" applyFill="1" applyBorder="1" applyAlignment="1" applyProtection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65" fontId="3" fillId="3" borderId="15" xfId="12" applyFont="1" applyFill="1" applyBorder="1" applyAlignment="1" applyProtection="1">
      <alignment horizontal="center" vertical="center" wrapText="1"/>
    </xf>
    <xf numFmtId="165" fontId="19" fillId="3" borderId="12" xfId="12" applyNumberFormat="1" applyFont="1" applyFill="1" applyBorder="1" applyAlignment="1" applyProtection="1">
      <alignment horizontal="right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165" fontId="3" fillId="3" borderId="17" xfId="12" applyFont="1" applyFill="1" applyBorder="1" applyAlignment="1" applyProtection="1">
      <alignment horizontal="right" vertical="center" wrapText="1"/>
      <protection locked="0"/>
    </xf>
    <xf numFmtId="165" fontId="19" fillId="3" borderId="15" xfId="12" applyFont="1" applyFill="1" applyBorder="1" applyAlignment="1" applyProtection="1">
      <alignment horizontal="right" vertical="center" wrapText="1"/>
    </xf>
    <xf numFmtId="165" fontId="19" fillId="3" borderId="14" xfId="12" applyNumberFormat="1" applyFont="1" applyFill="1" applyBorder="1" applyAlignment="1" applyProtection="1">
      <alignment horizontal="right" vertical="center" wrapText="1"/>
    </xf>
    <xf numFmtId="9" fontId="6" fillId="3" borderId="0" xfId="0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 applyProtection="1">
      <alignment vertical="center"/>
    </xf>
    <xf numFmtId="9" fontId="6" fillId="3" borderId="11" xfId="10" applyFont="1" applyFill="1" applyBorder="1" applyAlignment="1" applyProtection="1">
      <alignment horizontal="center" vertical="center"/>
      <protection locked="0"/>
    </xf>
    <xf numFmtId="9" fontId="6" fillId="3" borderId="11" xfId="10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 vertical="center"/>
    </xf>
    <xf numFmtId="165" fontId="3" fillId="3" borderId="33" xfId="12" applyFont="1" applyFill="1" applyBorder="1" applyAlignment="1" applyProtection="1">
      <alignment horizontal="right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4" fontId="19" fillId="3" borderId="12" xfId="5" applyNumberFormat="1" applyFont="1" applyFill="1" applyBorder="1" applyAlignment="1" applyProtection="1">
      <alignment horizontal="center" vertical="center" wrapText="1"/>
    </xf>
    <xf numFmtId="4" fontId="19" fillId="3" borderId="13" xfId="5" applyNumberFormat="1" applyFont="1" applyFill="1" applyBorder="1" applyAlignment="1" applyProtection="1">
      <alignment horizontal="center" vertical="center" wrapText="1"/>
    </xf>
    <xf numFmtId="4" fontId="19" fillId="3" borderId="14" xfId="5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left" vertical="center"/>
    </xf>
    <xf numFmtId="0" fontId="3" fillId="3" borderId="0" xfId="0" applyFont="1" applyFill="1" applyAlignment="1" applyProtection="1">
      <alignment horizontal="left" vertical="center" wrapText="1"/>
    </xf>
    <xf numFmtId="0" fontId="3" fillId="3" borderId="0" xfId="0" applyFont="1" applyFill="1" applyProtection="1"/>
    <xf numFmtId="0" fontId="3" fillId="3" borderId="15" xfId="0" applyFont="1" applyFill="1" applyBorder="1" applyAlignment="1" applyProtection="1">
      <alignment horizontal="right" vertical="center"/>
      <protection locked="0"/>
    </xf>
    <xf numFmtId="0" fontId="3" fillId="3" borderId="16" xfId="0" applyFont="1" applyFill="1" applyBorder="1" applyAlignment="1" applyProtection="1">
      <alignment horizontal="left" vertical="center" wrapText="1"/>
      <protection locked="0"/>
    </xf>
    <xf numFmtId="0" fontId="3" fillId="3" borderId="16" xfId="0" applyFont="1" applyFill="1" applyBorder="1" applyAlignment="1" applyProtection="1">
      <alignment horizontal="right" vertical="center"/>
      <protection locked="0"/>
    </xf>
    <xf numFmtId="0" fontId="3" fillId="3" borderId="17" xfId="0" applyFont="1" applyFill="1" applyBorder="1" applyAlignment="1" applyProtection="1">
      <alignment horizontal="left" vertical="center" wrapText="1"/>
      <protection locked="0"/>
    </xf>
    <xf numFmtId="0" fontId="3" fillId="3" borderId="28" xfId="0" applyFont="1" applyFill="1" applyBorder="1" applyAlignment="1" applyProtection="1">
      <alignment horizontal="right" vertical="center"/>
      <protection locked="0"/>
    </xf>
    <xf numFmtId="0" fontId="3" fillId="3" borderId="33" xfId="0" applyFont="1" applyFill="1" applyBorder="1" applyAlignment="1" applyProtection="1">
      <alignment horizontal="left" vertical="center" wrapText="1"/>
      <protection locked="0"/>
    </xf>
    <xf numFmtId="0" fontId="3" fillId="3" borderId="30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 applyProtection="1">
      <alignment horizontal="right" vertical="center"/>
    </xf>
    <xf numFmtId="0" fontId="23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24" fillId="2" borderId="0" xfId="5" applyFont="1" applyFill="1" applyAlignment="1" applyProtection="1">
      <alignment vertical="center"/>
      <protection locked="0"/>
    </xf>
    <xf numFmtId="4" fontId="24" fillId="2" borderId="0" xfId="5" applyNumberFormat="1" applyFont="1" applyFill="1" applyAlignment="1" applyProtection="1">
      <alignment vertical="center"/>
      <protection locked="0"/>
    </xf>
    <xf numFmtId="0" fontId="2" fillId="2" borderId="0" xfId="5" applyFont="1" applyFill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4" fontId="2" fillId="0" borderId="0" xfId="5" applyNumberFormat="1" applyFont="1" applyAlignment="1" applyProtection="1">
      <alignment vertical="center"/>
      <protection locked="0"/>
    </xf>
    <xf numFmtId="0" fontId="5" fillId="0" borderId="0" xfId="5" applyFont="1" applyAlignment="1" applyProtection="1">
      <alignment horizontal="justify" vertical="center"/>
      <protection locked="0"/>
    </xf>
    <xf numFmtId="10" fontId="2" fillId="0" borderId="0" xfId="10" applyNumberFormat="1" applyFont="1" applyAlignment="1" applyProtection="1">
      <alignment vertical="center"/>
      <protection locked="0"/>
    </xf>
    <xf numFmtId="0" fontId="18" fillId="0" borderId="0" xfId="5" applyFont="1" applyAlignment="1" applyProtection="1">
      <alignment vertical="center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10" fontId="3" fillId="3" borderId="1" xfId="10" applyNumberFormat="1" applyFont="1" applyFill="1" applyBorder="1" applyAlignment="1" applyProtection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wrapText="1"/>
    </xf>
    <xf numFmtId="0" fontId="28" fillId="3" borderId="3" xfId="0" applyFont="1" applyFill="1" applyBorder="1" applyAlignment="1">
      <alignment horizontal="left" vertical="center"/>
    </xf>
    <xf numFmtId="0" fontId="28" fillId="3" borderId="7" xfId="5" applyFont="1" applyFill="1" applyBorder="1" applyAlignment="1">
      <alignment horizontal="left" vertical="center"/>
    </xf>
    <xf numFmtId="0" fontId="3" fillId="3" borderId="7" xfId="5" applyFont="1" applyFill="1" applyBorder="1" applyAlignment="1">
      <alignment horizontal="left" vertical="center" wrapText="1"/>
    </xf>
    <xf numFmtId="165" fontId="25" fillId="3" borderId="7" xfId="12" applyFont="1" applyFill="1" applyBorder="1" applyAlignment="1">
      <alignment horizontal="right" vertical="center" wrapText="1"/>
    </xf>
    <xf numFmtId="10" fontId="25" fillId="3" borderId="7" xfId="1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6" applyFont="1" applyFill="1" applyBorder="1" applyAlignment="1" applyProtection="1">
      <alignment horizontal="left" vertical="center" wrapText="1"/>
      <protection locked="0"/>
    </xf>
    <xf numFmtId="0" fontId="3" fillId="3" borderId="0" xfId="4" applyFont="1" applyFill="1" applyBorder="1" applyAlignment="1" applyProtection="1">
      <alignment vertical="center" wrapText="1"/>
      <protection locked="0"/>
    </xf>
    <xf numFmtId="0" fontId="3" fillId="3" borderId="0" xfId="4" applyFont="1" applyFill="1" applyBorder="1" applyAlignment="1" applyProtection="1">
      <alignment horizontal="left" vertical="center" wrapText="1"/>
      <protection locked="0"/>
    </xf>
    <xf numFmtId="0" fontId="3" fillId="3" borderId="4" xfId="4" applyFont="1" applyFill="1" applyBorder="1" applyAlignment="1" applyProtection="1">
      <alignment horizontal="left" vertical="center" wrapText="1"/>
      <protection locked="0"/>
    </xf>
    <xf numFmtId="165" fontId="3" fillId="3" borderId="2" xfId="12" applyFont="1" applyFill="1" applyBorder="1" applyAlignment="1" applyProtection="1">
      <alignment horizontal="right" vertical="center"/>
      <protection locked="0"/>
    </xf>
    <xf numFmtId="0" fontId="0" fillId="3" borderId="0" xfId="0" applyFill="1" applyBorder="1"/>
    <xf numFmtId="4" fontId="0" fillId="3" borderId="0" xfId="0" applyNumberFormat="1" applyFill="1" applyBorder="1"/>
    <xf numFmtId="0" fontId="0" fillId="3" borderId="0" xfId="0" applyFill="1"/>
    <xf numFmtId="0" fontId="19" fillId="3" borderId="2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167" fontId="19" fillId="3" borderId="6" xfId="12" applyNumberFormat="1" applyFont="1" applyFill="1" applyBorder="1" applyAlignment="1" applyProtection="1">
      <alignment horizontal="right" vertical="center" wrapText="1"/>
    </xf>
    <xf numFmtId="165" fontId="19" fillId="3" borderId="6" xfId="12" applyNumberFormat="1" applyFont="1" applyFill="1" applyBorder="1" applyAlignment="1" applyProtection="1">
      <alignment horizontal="right" vertical="center" wrapText="1"/>
    </xf>
    <xf numFmtId="165" fontId="19" fillId="3" borderId="0" xfId="12" applyNumberFormat="1" applyFont="1" applyFill="1" applyBorder="1" applyAlignment="1" applyProtection="1">
      <alignment horizontal="right" vertical="center" wrapText="1"/>
    </xf>
    <xf numFmtId="165" fontId="3" fillId="3" borderId="16" xfId="12" applyFont="1" applyFill="1" applyBorder="1" applyAlignment="1" applyProtection="1">
      <alignment horizontal="right" vertical="center" wrapText="1"/>
      <protection locked="0"/>
    </xf>
    <xf numFmtId="165" fontId="19" fillId="3" borderId="13" xfId="12" applyNumberFormat="1" applyFont="1" applyFill="1" applyBorder="1" applyAlignment="1" applyProtection="1">
      <alignment horizontal="right" vertical="center" wrapText="1"/>
    </xf>
    <xf numFmtId="0" fontId="19" fillId="3" borderId="6" xfId="0" applyFont="1" applyFill="1" applyBorder="1" applyAlignment="1" applyProtection="1">
      <alignment horizontal="left" vertical="center"/>
    </xf>
    <xf numFmtId="165" fontId="19" fillId="3" borderId="17" xfId="12" applyFont="1" applyFill="1" applyBorder="1" applyAlignment="1" applyProtection="1">
      <alignment horizontal="right" vertical="center"/>
    </xf>
    <xf numFmtId="165" fontId="19" fillId="3" borderId="14" xfId="12" applyFont="1" applyFill="1" applyBorder="1" applyAlignment="1">
      <alignment horizontal="right" vertical="center" wrapText="1"/>
    </xf>
    <xf numFmtId="165" fontId="19" fillId="3" borderId="1" xfId="12" applyFont="1" applyFill="1" applyBorder="1" applyAlignment="1">
      <alignment horizontal="center" vertical="center" wrapText="1"/>
    </xf>
    <xf numFmtId="1" fontId="3" fillId="3" borderId="27" xfId="12" applyNumberFormat="1" applyFont="1" applyFill="1" applyBorder="1" applyAlignment="1" applyProtection="1">
      <alignment horizontal="center" vertical="center" wrapText="1"/>
      <protection locked="0"/>
    </xf>
    <xf numFmtId="1" fontId="3" fillId="3" borderId="15" xfId="12" applyNumberFormat="1" applyFont="1" applyFill="1" applyBorder="1" applyAlignment="1" applyProtection="1">
      <alignment horizontal="center" vertical="center" wrapText="1"/>
      <protection locked="0"/>
    </xf>
    <xf numFmtId="1" fontId="3" fillId="3" borderId="29" xfId="12" applyNumberFormat="1" applyFont="1" applyFill="1" applyBorder="1" applyAlignment="1" applyProtection="1">
      <alignment horizontal="center" vertical="center" wrapText="1"/>
      <protection locked="0"/>
    </xf>
    <xf numFmtId="1" fontId="3" fillId="3" borderId="17" xfId="12" applyNumberFormat="1" applyFont="1" applyFill="1" applyBorder="1" applyAlignment="1" applyProtection="1">
      <alignment horizontal="center" vertical="center" wrapText="1"/>
      <protection locked="0"/>
    </xf>
    <xf numFmtId="165" fontId="3" fillId="3" borderId="15" xfId="12" applyFont="1" applyFill="1" applyBorder="1" applyAlignment="1">
      <alignment horizontal="right" vertical="center" wrapText="1"/>
    </xf>
    <xf numFmtId="17" fontId="19" fillId="3" borderId="0" xfId="0" applyNumberFormat="1" applyFont="1" applyFill="1" applyBorder="1" applyAlignment="1">
      <alignment horizontal="left" vertical="center" wrapText="1"/>
    </xf>
    <xf numFmtId="167" fontId="19" fillId="3" borderId="0" xfId="12" applyNumberFormat="1" applyFont="1" applyFill="1" applyBorder="1" applyAlignment="1">
      <alignment horizontal="right" vertical="center" wrapText="1"/>
    </xf>
    <xf numFmtId="17" fontId="19" fillId="3" borderId="0" xfId="0" applyNumberFormat="1" applyFont="1" applyFill="1" applyBorder="1" applyAlignment="1">
      <alignment horizontal="center" vertical="center" wrapText="1"/>
    </xf>
    <xf numFmtId="165" fontId="19" fillId="3" borderId="0" xfId="12" applyFont="1" applyFill="1" applyBorder="1" applyAlignment="1">
      <alignment horizontal="right" vertical="center" wrapText="1"/>
    </xf>
    <xf numFmtId="165" fontId="19" fillId="3" borderId="0" xfId="12" applyFont="1" applyFill="1" applyBorder="1" applyAlignment="1">
      <alignment horizontal="center" vertical="center" wrapText="1"/>
    </xf>
    <xf numFmtId="0" fontId="3" fillId="3" borderId="8" xfId="12" applyNumberFormat="1" applyFont="1" applyFill="1" applyBorder="1" applyAlignment="1" applyProtection="1">
      <alignment horizontal="center" vertical="center"/>
    </xf>
    <xf numFmtId="0" fontId="6" fillId="3" borderId="26" xfId="0" applyFont="1" applyFill="1" applyBorder="1" applyAlignment="1" applyProtection="1">
      <alignment horizontal="center" vertical="center"/>
    </xf>
    <xf numFmtId="10" fontId="1" fillId="3" borderId="0" xfId="10" applyNumberFormat="1" applyFont="1" applyFill="1" applyAlignment="1">
      <alignment vertical="center"/>
    </xf>
    <xf numFmtId="0" fontId="1" fillId="3" borderId="0" xfId="0" applyFont="1" applyFill="1" applyAlignment="1" applyProtection="1">
      <alignment vertical="center"/>
    </xf>
    <xf numFmtId="0" fontId="3" fillId="3" borderId="0" xfId="7" applyFont="1" applyFill="1" applyBorder="1" applyAlignment="1" applyProtection="1">
      <alignment horizontal="left" vertical="center" wrapText="1"/>
      <protection locked="0"/>
    </xf>
    <xf numFmtId="10" fontId="1" fillId="3" borderId="0" xfId="10" applyNumberFormat="1" applyFont="1" applyFill="1" applyAlignment="1" applyProtection="1">
      <alignment vertical="center"/>
    </xf>
    <xf numFmtId="10" fontId="1" fillId="3" borderId="0" xfId="10" applyNumberFormat="1" applyFont="1" applyFill="1" applyAlignment="1" applyProtection="1">
      <alignment vertical="center"/>
      <protection locked="0"/>
    </xf>
    <xf numFmtId="0" fontId="23" fillId="3" borderId="0" xfId="0" applyFont="1" applyFill="1" applyBorder="1" applyAlignment="1">
      <alignment vertical="center"/>
    </xf>
    <xf numFmtId="0" fontId="3" fillId="3" borderId="0" xfId="0" applyFont="1" applyFill="1" applyBorder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/>
    </xf>
    <xf numFmtId="0" fontId="1" fillId="3" borderId="27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right" vertical="center"/>
    </xf>
    <xf numFmtId="1" fontId="3" fillId="3" borderId="30" xfId="12" applyNumberFormat="1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10" fontId="3" fillId="3" borderId="40" xfId="0" applyNumberFormat="1" applyFont="1" applyFill="1" applyBorder="1" applyAlignment="1" applyProtection="1">
      <alignment horizontal="right" vertical="center"/>
      <protection locked="0"/>
    </xf>
    <xf numFmtId="10" fontId="3" fillId="3" borderId="39" xfId="0" applyNumberFormat="1" applyFont="1" applyFill="1" applyBorder="1" applyAlignment="1" applyProtection="1">
      <alignment horizontal="right" vertical="center"/>
      <protection locked="0"/>
    </xf>
    <xf numFmtId="10" fontId="3" fillId="3" borderId="38" xfId="0" applyNumberFormat="1" applyFont="1" applyFill="1" applyBorder="1" applyAlignment="1" applyProtection="1">
      <alignment horizontal="right" vertical="center"/>
      <protection locked="0"/>
    </xf>
    <xf numFmtId="0" fontId="19" fillId="3" borderId="2" xfId="0" applyFont="1" applyFill="1" applyBorder="1" applyAlignment="1" applyProtection="1">
      <alignment horizontal="center" vertical="center" wrapText="1"/>
    </xf>
    <xf numFmtId="0" fontId="23" fillId="3" borderId="0" xfId="0" applyFont="1" applyFill="1" applyBorder="1" applyAlignment="1">
      <alignment vertical="center" wrapText="1"/>
    </xf>
    <xf numFmtId="1" fontId="3" fillId="3" borderId="0" xfId="12" applyNumberFormat="1" applyFont="1" applyFill="1" applyBorder="1" applyAlignment="1" applyProtection="1">
      <alignment horizontal="center" vertical="center" wrapText="1"/>
      <protection locked="0"/>
    </xf>
    <xf numFmtId="165" fontId="3" fillId="3" borderId="17" xfId="12" applyFont="1" applyFill="1" applyBorder="1" applyAlignment="1" applyProtection="1">
      <alignment horizontal="right" vertical="center"/>
    </xf>
    <xf numFmtId="165" fontId="3" fillId="3" borderId="27" xfId="12" applyFont="1" applyFill="1" applyBorder="1" applyAlignment="1" applyProtection="1">
      <alignment horizontal="right" vertical="center" wrapText="1"/>
      <protection locked="0"/>
    </xf>
    <xf numFmtId="165" fontId="3" fillId="3" borderId="15" xfId="12" applyFont="1" applyFill="1" applyBorder="1" applyAlignment="1" applyProtection="1">
      <alignment horizontal="right" vertical="center" wrapText="1"/>
      <protection locked="0"/>
    </xf>
    <xf numFmtId="165" fontId="3" fillId="3" borderId="28" xfId="12" applyFont="1" applyFill="1" applyBorder="1" applyAlignment="1" applyProtection="1">
      <alignment horizontal="right" vertical="center" wrapText="1"/>
      <protection locked="0"/>
    </xf>
    <xf numFmtId="165" fontId="3" fillId="3" borderId="0" xfId="12" applyFont="1" applyFill="1" applyBorder="1" applyAlignment="1">
      <alignment horizontal="right" wrapText="1"/>
    </xf>
    <xf numFmtId="165" fontId="3" fillId="3" borderId="15" xfId="12" applyFont="1" applyFill="1" applyBorder="1" applyAlignment="1">
      <alignment horizontal="right" wrapText="1"/>
    </xf>
    <xf numFmtId="0" fontId="36" fillId="3" borderId="0" xfId="5" applyFont="1" applyFill="1" applyBorder="1" applyProtection="1">
      <protection locked="0"/>
    </xf>
    <xf numFmtId="0" fontId="7" fillId="3" borderId="0" xfId="5" applyFont="1" applyFill="1" applyBorder="1" applyProtection="1"/>
    <xf numFmtId="0" fontId="19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 applyProtection="1">
      <alignment horizontal="left" vertical="center"/>
    </xf>
    <xf numFmtId="0" fontId="1" fillId="3" borderId="2" xfId="0" applyFont="1" applyFill="1" applyBorder="1" applyAlignment="1" applyProtection="1">
      <alignment horizontal="left" vertical="center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</xf>
    <xf numFmtId="0" fontId="6" fillId="4" borderId="0" xfId="0" applyFont="1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</xf>
    <xf numFmtId="0" fontId="1" fillId="5" borderId="0" xfId="0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2" xfId="0" applyFont="1" applyFill="1" applyBorder="1" applyAlignment="1" applyProtection="1">
      <alignment horizontal="left" vertical="center"/>
    </xf>
    <xf numFmtId="0" fontId="1" fillId="6" borderId="0" xfId="0" applyFont="1" applyFill="1" applyBorder="1" applyAlignment="1" applyProtection="1">
      <alignment vertic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0" xfId="0" applyFont="1" applyFill="1" applyBorder="1" applyAlignment="1" applyProtection="1">
      <alignment horizontal="center" vertical="center" wrapText="1"/>
    </xf>
    <xf numFmtId="165" fontId="19" fillId="3" borderId="12" xfId="12" applyFont="1" applyFill="1" applyBorder="1" applyAlignment="1">
      <alignment horizontal="right" vertical="center" wrapText="1"/>
    </xf>
    <xf numFmtId="0" fontId="23" fillId="3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horizontal="left" vertical="center"/>
    </xf>
    <xf numFmtId="0" fontId="23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19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 applyProtection="1">
      <alignment vertical="center"/>
    </xf>
    <xf numFmtId="165" fontId="3" fillId="3" borderId="27" xfId="12" applyFont="1" applyFill="1" applyBorder="1" applyAlignment="1">
      <alignment horizontal="right" vertical="center" wrapText="1"/>
    </xf>
    <xf numFmtId="165" fontId="3" fillId="3" borderId="17" xfId="12" applyFont="1" applyFill="1" applyBorder="1" applyAlignment="1">
      <alignment horizontal="right" vertical="center" wrapText="1"/>
    </xf>
    <xf numFmtId="165" fontId="3" fillId="3" borderId="6" xfId="12" applyFont="1" applyFill="1" applyBorder="1" applyAlignment="1">
      <alignment horizontal="right" vertical="center" wrapText="1"/>
    </xf>
    <xf numFmtId="165" fontId="3" fillId="3" borderId="2" xfId="12" applyFont="1" applyFill="1" applyBorder="1" applyAlignment="1">
      <alignment horizontal="right" vertical="center" wrapText="1"/>
    </xf>
    <xf numFmtId="0" fontId="1" fillId="3" borderId="0" xfId="0" applyFont="1" applyFill="1" applyProtection="1">
      <protection locked="0"/>
    </xf>
    <xf numFmtId="0" fontId="3" fillId="3" borderId="33" xfId="0" applyFont="1" applyFill="1" applyBorder="1" applyAlignment="1" applyProtection="1">
      <alignment horizontal="right" vertical="center"/>
      <protection locked="0"/>
    </xf>
    <xf numFmtId="165" fontId="3" fillId="3" borderId="30" xfId="12" applyFont="1" applyFill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center" wrapText="1"/>
    </xf>
    <xf numFmtId="0" fontId="19" fillId="3" borderId="1" xfId="0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 applyProtection="1">
      <alignment horizontal="right" vertical="center"/>
    </xf>
    <xf numFmtId="10" fontId="1" fillId="3" borderId="9" xfId="10" applyNumberFormat="1" applyFont="1" applyFill="1" applyBorder="1" applyAlignment="1" applyProtection="1">
      <alignment horizontal="right" vertical="center"/>
      <protection locked="0"/>
    </xf>
    <xf numFmtId="10" fontId="1" fillId="3" borderId="10" xfId="10" applyNumberFormat="1" applyFont="1" applyFill="1" applyBorder="1" applyAlignment="1" applyProtection="1">
      <alignment horizontal="right" vertical="center"/>
      <protection locked="0"/>
    </xf>
    <xf numFmtId="0" fontId="6" fillId="3" borderId="1" xfId="0" applyFont="1" applyFill="1" applyBorder="1" applyAlignment="1" applyProtection="1">
      <alignment horizontal="center" vertical="center"/>
    </xf>
    <xf numFmtId="10" fontId="1" fillId="3" borderId="26" xfId="10" applyNumberFormat="1" applyFont="1" applyFill="1" applyBorder="1" applyAlignment="1" applyProtection="1">
      <alignment vertical="center"/>
    </xf>
    <xf numFmtId="10" fontId="1" fillId="3" borderId="33" xfId="10" applyNumberFormat="1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center" wrapText="1"/>
    </xf>
    <xf numFmtId="4" fontId="19" fillId="3" borderId="1" xfId="0" applyNumberFormat="1" applyFont="1" applyFill="1" applyBorder="1" applyAlignment="1" applyProtection="1">
      <alignment horizontal="right" vertical="center"/>
    </xf>
    <xf numFmtId="4" fontId="19" fillId="3" borderId="41" xfId="0" applyNumberFormat="1" applyFont="1" applyFill="1" applyBorder="1" applyAlignment="1" applyProtection="1">
      <alignment horizontal="center" vertical="center" wrapText="1"/>
    </xf>
    <xf numFmtId="4" fontId="19" fillId="3" borderId="1" xfId="0" applyNumberFormat="1" applyFont="1" applyFill="1" applyBorder="1" applyAlignment="1" applyProtection="1">
      <alignment horizontal="center" vertical="center" wrapText="1"/>
    </xf>
    <xf numFmtId="0" fontId="6" fillId="3" borderId="42" xfId="0" applyFont="1" applyFill="1" applyBorder="1" applyAlignment="1" applyProtection="1">
      <alignment horizontal="center" vertical="center" wrapText="1"/>
    </xf>
    <xf numFmtId="10" fontId="19" fillId="3" borderId="41" xfId="10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165" fontId="19" fillId="3" borderId="41" xfId="12" applyFont="1" applyFill="1" applyBorder="1" applyAlignment="1" applyProtection="1">
      <alignment horizontal="right" vertical="center"/>
    </xf>
    <xf numFmtId="165" fontId="19" fillId="3" borderId="42" xfId="12" applyFont="1" applyFill="1" applyBorder="1" applyAlignment="1" applyProtection="1">
      <alignment horizontal="right" vertical="center"/>
    </xf>
    <xf numFmtId="10" fontId="19" fillId="3" borderId="41" xfId="10" applyNumberFormat="1" applyFont="1" applyFill="1" applyBorder="1" applyAlignment="1" applyProtection="1">
      <alignment horizontal="right" vertical="center"/>
    </xf>
    <xf numFmtId="0" fontId="6" fillId="3" borderId="12" xfId="0" applyFont="1" applyFill="1" applyBorder="1" applyAlignment="1" applyProtection="1">
      <alignment horizontal="center" vertical="center" wrapText="1"/>
    </xf>
    <xf numFmtId="0" fontId="0" fillId="3" borderId="27" xfId="0" applyFill="1" applyBorder="1" applyAlignment="1" applyProtection="1">
      <alignment horizontal="center" vertical="center"/>
    </xf>
    <xf numFmtId="165" fontId="3" fillId="3" borderId="43" xfId="12" applyFont="1" applyFill="1" applyBorder="1" applyAlignment="1" applyProtection="1">
      <alignment horizontal="right" vertical="center"/>
    </xf>
    <xf numFmtId="165" fontId="19" fillId="3" borderId="44" xfId="12" applyFont="1" applyFill="1" applyBorder="1" applyAlignment="1" applyProtection="1">
      <alignment horizontal="right" vertical="center"/>
    </xf>
    <xf numFmtId="10" fontId="19" fillId="3" borderId="43" xfId="10" applyNumberFormat="1" applyFont="1" applyFill="1" applyBorder="1" applyAlignment="1" applyProtection="1">
      <alignment horizontal="right" vertical="center"/>
    </xf>
    <xf numFmtId="0" fontId="0" fillId="3" borderId="15" xfId="0" applyFill="1" applyBorder="1" applyAlignment="1" applyProtection="1">
      <alignment horizontal="center" vertical="center"/>
    </xf>
    <xf numFmtId="49" fontId="1" fillId="3" borderId="15" xfId="4" applyNumberFormat="1" applyFont="1" applyFill="1" applyBorder="1" applyAlignment="1" applyProtection="1">
      <alignment horizontal="left" wrapText="1"/>
    </xf>
    <xf numFmtId="49" fontId="1" fillId="3" borderId="15" xfId="4" applyNumberFormat="1" applyFill="1" applyBorder="1" applyAlignment="1" applyProtection="1">
      <alignment horizontal="left" wrapText="1"/>
    </xf>
    <xf numFmtId="0" fontId="0" fillId="3" borderId="1" xfId="0" applyFill="1" applyBorder="1" applyAlignment="1" applyProtection="1">
      <alignment horizontal="center" vertical="center"/>
    </xf>
    <xf numFmtId="49" fontId="1" fillId="3" borderId="16" xfId="4" applyNumberFormat="1" applyFill="1" applyBorder="1" applyAlignment="1" applyProtection="1">
      <alignment horizontal="left" wrapText="1"/>
    </xf>
    <xf numFmtId="0" fontId="3" fillId="3" borderId="16" xfId="4" applyFont="1" applyFill="1" applyBorder="1" applyAlignment="1" applyProtection="1">
      <alignment horizontal="left" vertical="center" wrapText="1"/>
    </xf>
    <xf numFmtId="0" fontId="3" fillId="3" borderId="33" xfId="4" applyFont="1" applyFill="1" applyBorder="1" applyAlignment="1" applyProtection="1">
      <alignment horizontal="left" vertical="center" wrapText="1"/>
    </xf>
    <xf numFmtId="0" fontId="19" fillId="3" borderId="12" xfId="0" applyFont="1" applyFill="1" applyBorder="1" applyAlignment="1" applyProtection="1">
      <alignment horizontal="center" vertical="center"/>
    </xf>
    <xf numFmtId="0" fontId="3" fillId="3" borderId="0" xfId="0" applyFont="1" applyFill="1"/>
    <xf numFmtId="0" fontId="19" fillId="3" borderId="1" xfId="0" applyFont="1" applyFill="1" applyBorder="1" applyAlignment="1" applyProtection="1">
      <alignment horizontal="center" vertical="center"/>
    </xf>
    <xf numFmtId="0" fontId="19" fillId="3" borderId="14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165" fontId="3" fillId="3" borderId="29" xfId="12" applyNumberFormat="1" applyFont="1" applyFill="1" applyBorder="1" applyAlignment="1" applyProtection="1">
      <alignment horizontal="right" vertical="center"/>
    </xf>
    <xf numFmtId="10" fontId="3" fillId="3" borderId="29" xfId="12" applyNumberFormat="1" applyFont="1" applyFill="1" applyBorder="1" applyAlignment="1" applyProtection="1">
      <alignment horizontal="right" vertical="center"/>
    </xf>
    <xf numFmtId="0" fontId="3" fillId="3" borderId="34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/>
    </xf>
    <xf numFmtId="165" fontId="3" fillId="3" borderId="35" xfId="12" applyNumberFormat="1" applyFont="1" applyFill="1" applyBorder="1" applyAlignment="1" applyProtection="1">
      <alignment horizontal="right" vertical="center"/>
    </xf>
    <xf numFmtId="10" fontId="3" fillId="3" borderId="35" xfId="12" applyNumberFormat="1" applyFont="1" applyFill="1" applyBorder="1" applyAlignment="1" applyProtection="1">
      <alignment horizontal="right" vertical="center"/>
    </xf>
    <xf numFmtId="0" fontId="19" fillId="3" borderId="31" xfId="0" applyFont="1" applyFill="1" applyBorder="1" applyAlignment="1" applyProtection="1">
      <alignment vertical="center"/>
    </xf>
    <xf numFmtId="0" fontId="19" fillId="3" borderId="7" xfId="0" applyFont="1" applyFill="1" applyBorder="1" applyAlignment="1" applyProtection="1">
      <alignment vertical="center"/>
    </xf>
    <xf numFmtId="10" fontId="3" fillId="3" borderId="32" xfId="12" applyNumberFormat="1" applyFont="1" applyFill="1" applyBorder="1" applyAlignment="1" applyProtection="1">
      <alignment horizontal="right" vertical="center"/>
    </xf>
    <xf numFmtId="0" fontId="19" fillId="3" borderId="36" xfId="0" applyFont="1" applyFill="1" applyBorder="1" applyAlignment="1" applyProtection="1">
      <alignment vertical="center"/>
    </xf>
    <xf numFmtId="0" fontId="19" fillId="3" borderId="8" xfId="0" applyFont="1" applyFill="1" applyBorder="1" applyAlignment="1" applyProtection="1">
      <alignment vertical="center"/>
    </xf>
    <xf numFmtId="165" fontId="3" fillId="3" borderId="37" xfId="12" applyNumberFormat="1" applyFont="1" applyFill="1" applyBorder="1" applyAlignment="1" applyProtection="1">
      <alignment horizontal="right" vertical="center"/>
    </xf>
    <xf numFmtId="10" fontId="19" fillId="3" borderId="37" xfId="12" applyNumberFormat="1" applyFont="1" applyFill="1" applyBorder="1" applyAlignment="1" applyProtection="1">
      <alignment horizontal="right" vertical="center"/>
    </xf>
    <xf numFmtId="165" fontId="19" fillId="3" borderId="13" xfId="12" applyNumberFormat="1" applyFont="1" applyFill="1" applyBorder="1" applyAlignment="1" applyProtection="1">
      <alignment horizontal="right" vertical="center"/>
    </xf>
    <xf numFmtId="10" fontId="37" fillId="3" borderId="1" xfId="0" applyNumberFormat="1" applyFont="1" applyFill="1" applyBorder="1" applyAlignment="1">
      <alignment horizontal="right" vertical="center"/>
    </xf>
    <xf numFmtId="0" fontId="0" fillId="3" borderId="0" xfId="0" applyFill="1" applyBorder="1" applyProtection="1">
      <protection locked="0"/>
    </xf>
    <xf numFmtId="0" fontId="23" fillId="3" borderId="0" xfId="0" applyFont="1" applyFill="1" applyBorder="1" applyAlignment="1" applyProtection="1">
      <alignment vertical="center" wrapText="1"/>
    </xf>
    <xf numFmtId="0" fontId="30" fillId="3" borderId="0" xfId="4" applyFont="1" applyFill="1" applyBorder="1" applyAlignment="1" applyProtection="1">
      <alignment horizontal="center" vertical="center" wrapText="1"/>
      <protection locked="0"/>
    </xf>
    <xf numFmtId="165" fontId="5" fillId="0" borderId="0" xfId="5" applyNumberFormat="1" applyFont="1" applyAlignment="1" applyProtection="1">
      <alignment horizontal="justify" vertical="center"/>
      <protection locked="0"/>
    </xf>
    <xf numFmtId="49" fontId="1" fillId="3" borderId="27" xfId="0" applyNumberFormat="1" applyFont="1" applyFill="1" applyBorder="1" applyAlignment="1" applyProtection="1">
      <alignment horizontal="left" wrapText="1"/>
    </xf>
    <xf numFmtId="49" fontId="1" fillId="3" borderId="16" xfId="0" applyNumberFormat="1" applyFont="1" applyFill="1" applyBorder="1" applyAlignment="1" applyProtection="1">
      <alignment horizontal="left" wrapText="1"/>
    </xf>
    <xf numFmtId="49" fontId="1" fillId="3" borderId="15" xfId="0" applyNumberFormat="1" applyFont="1" applyFill="1" applyBorder="1" applyAlignment="1" applyProtection="1">
      <alignment horizontal="left" wrapText="1"/>
    </xf>
    <xf numFmtId="0" fontId="3" fillId="3" borderId="0" xfId="0" applyFont="1" applyFill="1" applyBorder="1" applyAlignment="1" applyProtection="1">
      <alignment horizontal="right" vertical="center" wrapText="1"/>
      <protection locked="0"/>
    </xf>
    <xf numFmtId="43" fontId="5" fillId="0" borderId="0" xfId="5" applyNumberFormat="1" applyFont="1" applyAlignment="1" applyProtection="1">
      <alignment horizontal="justify" vertical="center"/>
      <protection locked="0"/>
    </xf>
    <xf numFmtId="43" fontId="1" fillId="3" borderId="0" xfId="0" applyNumberFormat="1" applyFont="1" applyFill="1" applyBorder="1" applyAlignment="1" applyProtection="1">
      <alignment vertical="center"/>
      <protection locked="0"/>
    </xf>
    <xf numFmtId="0" fontId="2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left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19" fillId="3" borderId="1" xfId="5" applyFont="1" applyFill="1" applyBorder="1" applyAlignment="1">
      <alignment horizontal="left" vertical="center"/>
    </xf>
    <xf numFmtId="0" fontId="23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 applyProtection="1">
      <alignment horizontal="center" vertical="center" wrapText="1"/>
    </xf>
    <xf numFmtId="165" fontId="19" fillId="3" borderId="14" xfId="12" applyNumberFormat="1" applyFont="1" applyFill="1" applyBorder="1" applyAlignment="1" applyProtection="1">
      <alignment horizontal="right" vertical="center"/>
    </xf>
    <xf numFmtId="165" fontId="19" fillId="3" borderId="1" xfId="12" applyNumberFormat="1" applyFont="1" applyFill="1" applyBorder="1" applyAlignment="1" applyProtection="1">
      <alignment horizontal="right" vertical="center"/>
    </xf>
    <xf numFmtId="165" fontId="19" fillId="3" borderId="12" xfId="12" applyNumberFormat="1" applyFont="1" applyFill="1" applyBorder="1" applyAlignment="1" applyProtection="1">
      <alignment horizontal="right" vertical="center"/>
    </xf>
    <xf numFmtId="0" fontId="19" fillId="3" borderId="2" xfId="0" applyFont="1" applyFill="1" applyBorder="1" applyAlignment="1" applyProtection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 applyProtection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18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19" fillId="3" borderId="26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23" fillId="3" borderId="0" xfId="0" applyFont="1" applyFill="1" applyBorder="1" applyAlignment="1">
      <alignment horizontal="center" vertical="center"/>
    </xf>
    <xf numFmtId="0" fontId="1" fillId="3" borderId="24" xfId="0" applyFont="1" applyFill="1" applyBorder="1" applyAlignment="1" applyProtection="1">
      <alignment horizontal="left" vertical="center" wrapText="1"/>
      <protection locked="0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right" vertical="center"/>
    </xf>
    <xf numFmtId="0" fontId="1" fillId="3" borderId="23" xfId="0" applyFont="1" applyFill="1" applyBorder="1" applyAlignment="1" applyProtection="1">
      <alignment horizontal="left" vertical="center" wrapText="1"/>
      <protection locked="0"/>
    </xf>
    <xf numFmtId="0" fontId="19" fillId="3" borderId="2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39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168" fontId="1" fillId="3" borderId="29" xfId="12" applyNumberFormat="1" applyFont="1" applyFill="1" applyBorder="1" applyAlignment="1" applyProtection="1">
      <alignment horizontal="center" vertical="center"/>
    </xf>
    <xf numFmtId="168" fontId="1" fillId="3" borderId="6" xfId="12" applyNumberFormat="1" applyFont="1" applyFill="1" applyBorder="1" applyAlignment="1" applyProtection="1">
      <alignment horizontal="center" vertical="center"/>
    </xf>
    <xf numFmtId="168" fontId="1" fillId="3" borderId="30" xfId="12" applyNumberFormat="1" applyFont="1" applyFill="1" applyBorder="1" applyAlignment="1" applyProtection="1">
      <alignment horizontal="center" vertical="center"/>
    </xf>
    <xf numFmtId="168" fontId="1" fillId="3" borderId="2" xfId="12" applyNumberFormat="1" applyFont="1" applyFill="1" applyBorder="1" applyAlignment="1" applyProtection="1">
      <alignment horizontal="center" vertical="center"/>
    </xf>
    <xf numFmtId="0" fontId="38" fillId="3" borderId="0" xfId="5" applyFont="1" applyFill="1" applyAlignment="1" applyProtection="1">
      <alignment horizontal="center" vertical="center"/>
      <protection locked="0"/>
    </xf>
    <xf numFmtId="0" fontId="11" fillId="3" borderId="0" xfId="5" applyFont="1" applyFill="1" applyAlignment="1">
      <alignment horizontal="center" vertical="center"/>
    </xf>
    <xf numFmtId="0" fontId="22" fillId="3" borderId="0" xfId="5" applyFont="1" applyFill="1" applyAlignment="1">
      <alignment horizontal="center" vertical="center"/>
    </xf>
    <xf numFmtId="0" fontId="9" fillId="3" borderId="0" xfId="5" applyFont="1" applyFill="1" applyAlignment="1">
      <alignment horizontal="center"/>
    </xf>
    <xf numFmtId="0" fontId="17" fillId="3" borderId="0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/>
    </xf>
    <xf numFmtId="0" fontId="20" fillId="3" borderId="0" xfId="5" applyFont="1" applyFill="1" applyAlignment="1">
      <alignment horizontal="center"/>
    </xf>
    <xf numFmtId="0" fontId="21" fillId="3" borderId="0" xfId="5" applyFont="1" applyFill="1" applyAlignment="1" applyProtection="1">
      <alignment horizontal="center" vertical="center"/>
      <protection locked="0"/>
    </xf>
    <xf numFmtId="0" fontId="10" fillId="3" borderId="0" xfId="5" applyFont="1" applyFill="1" applyAlignment="1">
      <alignment horizontal="center"/>
    </xf>
  </cellXfs>
  <cellStyles count="14">
    <cellStyle name="Moeda 2" xfId="1"/>
    <cellStyle name="Moeda 2 2" xfId="2"/>
    <cellStyle name="Moeda 3" xfId="3"/>
    <cellStyle name="Normal" xfId="0" builtinId="0"/>
    <cellStyle name="Normal 10" xfId="4"/>
    <cellStyle name="Normal 2" xfId="5"/>
    <cellStyle name="Normal 3" xfId="6"/>
    <cellStyle name="Normal 3 3" xfId="7"/>
    <cellStyle name="Normal 4" xfId="8"/>
    <cellStyle name="Normal 5" xfId="9"/>
    <cellStyle name="Porcentagem" xfId="10" builtinId="5"/>
    <cellStyle name="Porcentagem 2" xfId="11"/>
    <cellStyle name="Separador de milhares 2" xfId="13"/>
    <cellStyle name="Vírgula" xfId="12" builtinId="3"/>
  </cellStyles>
  <dxfs count="5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4981575</xdr:colOff>
      <xdr:row>5</xdr:row>
      <xdr:rowOff>128221</xdr:rowOff>
    </xdr:from>
    <xdr:to>
      <xdr:col>0</xdr:col>
      <xdr:colOff>5505450</xdr:colOff>
      <xdr:row>5</xdr:row>
      <xdr:rowOff>853587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81575" y="2642821"/>
          <a:ext cx="523875" cy="725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A9"/>
  <sheetViews>
    <sheetView zoomScaleNormal="100" zoomScaleSheetLayoutView="85" zoomScalePageLayoutView="50" workbookViewId="0">
      <selection activeCell="A9" sqref="A9"/>
    </sheetView>
  </sheetViews>
  <sheetFormatPr defaultRowHeight="15"/>
  <cols>
    <col min="1" max="1" width="155.140625" style="5" customWidth="1"/>
    <col min="2" max="16384" width="9.140625" style="5"/>
  </cols>
  <sheetData>
    <row r="1" spans="1:1" ht="90.75" customHeight="1">
      <c r="A1" s="370" t="s">
        <v>412</v>
      </c>
    </row>
    <row r="2" spans="1:1" ht="23.25">
      <c r="A2" s="64"/>
    </row>
    <row r="3" spans="1:1" ht="32.25" customHeight="1">
      <c r="A3" s="67" t="s">
        <v>33</v>
      </c>
    </row>
    <row r="4" spans="1:1" ht="33.75" customHeight="1">
      <c r="A4" s="66" t="s">
        <v>465</v>
      </c>
    </row>
    <row r="5" spans="1:1" ht="18">
      <c r="A5" s="66"/>
    </row>
    <row r="6" spans="1:1" ht="74.25" customHeight="1">
      <c r="A6" s="65"/>
    </row>
    <row r="7" spans="1:1" ht="27.75" customHeight="1">
      <c r="A7" s="48" t="s">
        <v>391</v>
      </c>
    </row>
    <row r="8" spans="1:1">
      <c r="A8" s="283"/>
    </row>
    <row r="9" spans="1:1">
      <c r="A9" s="282"/>
    </row>
  </sheetData>
  <sheetProtection algorithmName="SHA-512" hashValue="SmcUWkWA/Wa985lvYSK1Pae9tpu9FgY8tk2sisdBZhO4hHx/j4sXEsISmexsY3niUIfLm9enI1z29/5gUkaGfQ==" saltValue="2Xx2XQ/6WH1/Y37E2hEymg==" spinCount="100000" sheet="1" scenarios="1" formatCells="0"/>
  <phoneticPr fontId="12" type="noConversion"/>
  <printOptions horizontalCentered="1" verticalCentered="1"/>
  <pageMargins left="0.19685039370078741" right="0.19685039370078741" top="0.59055118110236227" bottom="0.59055118110236227" header="0" footer="0.39370078740157483"/>
  <pageSetup paperSize="9" scale="94" orientation="landscape" horizontalDpi="4294967294" verticalDpi="4294967294" r:id="rId1"/>
  <headerFooter differentFirst="1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AR31"/>
  <sheetViews>
    <sheetView showGridLines="0" tabSelected="1" zoomScaleNormal="100" zoomScaleSheetLayoutView="100" workbookViewId="0">
      <pane xSplit="2" ySplit="3" topLeftCell="C4" activePane="bottomRight" state="frozen"/>
      <selection activeCell="A4" sqref="A4"/>
      <selection pane="topRight" activeCell="A4" sqref="A4"/>
      <selection pane="bottomLeft" activeCell="A4" sqref="A4"/>
      <selection pane="bottomRight" activeCell="O8" sqref="O8"/>
    </sheetView>
  </sheetViews>
  <sheetFormatPr defaultColWidth="17" defaultRowHeight="30" customHeight="1"/>
  <cols>
    <col min="1" max="1" width="3.7109375" style="207" customWidth="1"/>
    <col min="2" max="2" width="15" style="207" customWidth="1"/>
    <col min="3" max="3" width="11.28515625" style="207" customWidth="1"/>
    <col min="4" max="6" width="11" style="207" customWidth="1"/>
    <col min="7" max="7" width="12.28515625" style="207" customWidth="1"/>
    <col min="8" max="10" width="11" style="207" customWidth="1"/>
    <col min="11" max="11" width="12.28515625" style="207" customWidth="1"/>
    <col min="12" max="13" width="11.28515625" style="207" customWidth="1"/>
    <col min="14" max="14" width="11" style="207" customWidth="1"/>
    <col min="15" max="18" width="11.28515625" style="207" customWidth="1"/>
    <col min="19" max="19" width="11" style="207" customWidth="1"/>
    <col min="20" max="21" width="11.28515625" style="207" customWidth="1"/>
    <col min="22" max="22" width="11" style="207" customWidth="1"/>
    <col min="23" max="23" width="11.28515625" style="207" customWidth="1"/>
    <col min="24" max="26" width="11" style="207" customWidth="1"/>
    <col min="27" max="27" width="12.28515625" style="207" hidden="1" customWidth="1"/>
    <col min="28" max="29" width="11" style="207" hidden="1" customWidth="1"/>
    <col min="30" max="30" width="10.7109375" style="207" hidden="1" customWidth="1"/>
    <col min="31" max="31" width="11.28515625" style="207" hidden="1" customWidth="1"/>
    <col min="32" max="33" width="10.7109375" style="207" hidden="1" customWidth="1"/>
    <col min="34" max="38" width="6.5703125" style="207" hidden="1" customWidth="1"/>
    <col min="39" max="39" width="15.85546875" style="211" bestFit="1" customWidth="1"/>
    <col min="40" max="40" width="9" style="210" bestFit="1" customWidth="1"/>
    <col min="41" max="43" width="17" style="207"/>
    <col min="44" max="44" width="17" style="208"/>
    <col min="45" max="16384" width="17" style="207"/>
  </cols>
  <sheetData>
    <row r="1" spans="1:44" s="206" customFormat="1" ht="42" customHeight="1">
      <c r="B1" s="274"/>
      <c r="C1" s="382" t="str">
        <f>Capa!A1</f>
        <v>Termo de Parceria celebrado entre o Instituto Estadual do Patrimônio Histórico e Artístico de Minas Gerais - IEPHA/MG e a Associação Pró-Cultura e Promoção das Artes - APPA</v>
      </c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04"/>
      <c r="AP1" s="204"/>
      <c r="AQ1" s="204"/>
      <c r="AR1" s="205"/>
    </row>
    <row r="2" spans="1:44" s="206" customFormat="1" ht="16.5" customHeight="1" thickBot="1">
      <c r="A2" s="300"/>
      <c r="B2" s="299"/>
      <c r="C2" s="378" t="s">
        <v>292</v>
      </c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 t="s">
        <v>292</v>
      </c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 t="s">
        <v>292</v>
      </c>
      <c r="AB2" s="378"/>
      <c r="AC2" s="378"/>
      <c r="AD2" s="378"/>
      <c r="AE2" s="378"/>
      <c r="AF2" s="378"/>
      <c r="AG2" s="378"/>
      <c r="AH2" s="378"/>
      <c r="AI2" s="378"/>
      <c r="AJ2" s="378"/>
      <c r="AK2" s="378"/>
      <c r="AL2" s="378"/>
      <c r="AM2" s="378"/>
      <c r="AN2" s="378"/>
      <c r="AO2" s="204"/>
      <c r="AP2" s="204"/>
      <c r="AQ2" s="204"/>
      <c r="AR2" s="205"/>
    </row>
    <row r="3" spans="1:44" ht="21" customHeight="1" thickBot="1">
      <c r="A3" s="120"/>
      <c r="B3" s="120"/>
      <c r="C3" s="11" t="str">
        <f>Analítico!C4</f>
        <v>Mês 1</v>
      </c>
      <c r="D3" s="11" t="str">
        <f>Analítico!D4</f>
        <v>Mês 2</v>
      </c>
      <c r="E3" s="11" t="str">
        <f>Analítico!E4</f>
        <v>Mês 3</v>
      </c>
      <c r="F3" s="11" t="str">
        <f>Analítico!F4</f>
        <v>Mês 4</v>
      </c>
      <c r="G3" s="11" t="str">
        <f>Analítico!G4</f>
        <v>Mês 5</v>
      </c>
      <c r="H3" s="11" t="str">
        <f>Analítico!H4</f>
        <v>Mês 6</v>
      </c>
      <c r="I3" s="11" t="str">
        <f>Analítico!I4</f>
        <v>Mês 7</v>
      </c>
      <c r="J3" s="11" t="str">
        <f>Analítico!J4</f>
        <v>Mês 8</v>
      </c>
      <c r="K3" s="11" t="str">
        <f>Analítico!K4</f>
        <v>Mês 9</v>
      </c>
      <c r="L3" s="11" t="str">
        <f>Analítico!L4</f>
        <v>Mês 10</v>
      </c>
      <c r="M3" s="11" t="str">
        <f>Analítico!M4</f>
        <v>Mês 11</v>
      </c>
      <c r="N3" s="11" t="str">
        <f>Analítico!N4</f>
        <v>Mês 12</v>
      </c>
      <c r="O3" s="11" t="str">
        <f>Analítico!O4</f>
        <v>Mês 13</v>
      </c>
      <c r="P3" s="11" t="str">
        <f>Analítico!P4</f>
        <v>Mês 14</v>
      </c>
      <c r="Q3" s="11" t="str">
        <f>Analítico!Q4</f>
        <v>Mês 15</v>
      </c>
      <c r="R3" s="11" t="str">
        <f>Analítico!R4</f>
        <v>Mês 16</v>
      </c>
      <c r="S3" s="11" t="str">
        <f>Analítico!S4</f>
        <v>Mês 17</v>
      </c>
      <c r="T3" s="11" t="str">
        <f>Analítico!T4</f>
        <v>Mês 18</v>
      </c>
      <c r="U3" s="11" t="str">
        <f>Analítico!U4</f>
        <v>Mês 19</v>
      </c>
      <c r="V3" s="11" t="str">
        <f>Analítico!V4</f>
        <v>Mês 20</v>
      </c>
      <c r="W3" s="11" t="str">
        <f>Analítico!W4</f>
        <v>Mês 21</v>
      </c>
      <c r="X3" s="11" t="str">
        <f>Analítico!X4</f>
        <v>Mês 22</v>
      </c>
      <c r="Y3" s="11" t="str">
        <f>Analítico!Y4</f>
        <v>Mês 23</v>
      </c>
      <c r="Z3" s="11" t="str">
        <f>Analítico!Z4</f>
        <v>Mês 24</v>
      </c>
      <c r="AA3" s="11" t="str">
        <f>Analítico!AA4</f>
        <v>Mês 25</v>
      </c>
      <c r="AB3" s="11" t="str">
        <f>Analítico!AB4</f>
        <v>Mês 26</v>
      </c>
      <c r="AC3" s="11" t="str">
        <f>Analítico!AC4</f>
        <v>Mês 27</v>
      </c>
      <c r="AD3" s="11" t="str">
        <f>Analítico!AD4</f>
        <v>Mês 28</v>
      </c>
      <c r="AE3" s="11" t="str">
        <f>Analítico!AE4</f>
        <v>Mês 29</v>
      </c>
      <c r="AF3" s="11" t="str">
        <f>Analítico!AF4</f>
        <v>Mês 30</v>
      </c>
      <c r="AG3" s="11" t="str">
        <f>Analítico!AG4</f>
        <v>Mês 31</v>
      </c>
      <c r="AH3" s="11" t="str">
        <f>Analítico!AH4</f>
        <v>Mês 32</v>
      </c>
      <c r="AI3" s="11" t="str">
        <f>Analítico!AI4</f>
        <v>Mês 33</v>
      </c>
      <c r="AJ3" s="11" t="str">
        <f>Analítico!AJ4</f>
        <v>Mês 34</v>
      </c>
      <c r="AK3" s="11" t="str">
        <f>Analítico!AK4</f>
        <v>Mês 35</v>
      </c>
      <c r="AL3" s="11" t="str">
        <f>Analítico!AL4</f>
        <v>Mês 36</v>
      </c>
      <c r="AM3" s="15" t="s">
        <v>2</v>
      </c>
      <c r="AN3" s="108" t="s">
        <v>219</v>
      </c>
    </row>
    <row r="4" spans="1:44" ht="22.5" customHeight="1" thickBot="1">
      <c r="A4" s="25" t="s">
        <v>276</v>
      </c>
      <c r="B4" s="118" t="s">
        <v>258</v>
      </c>
      <c r="C4" s="146">
        <f>Analítico!C5</f>
        <v>0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45">
        <f>C4</f>
        <v>0</v>
      </c>
      <c r="AN4" s="108">
        <f>IF($C$4=0,0,C4/$AM$13)</f>
        <v>0</v>
      </c>
    </row>
    <row r="5" spans="1:44" ht="16.5" customHeight="1" thickBot="1">
      <c r="A5" s="379"/>
      <c r="B5" s="379"/>
      <c r="C5" s="22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4"/>
      <c r="AN5" s="135"/>
    </row>
    <row r="6" spans="1:44" ht="22.5" customHeight="1" thickBot="1">
      <c r="A6" s="25">
        <v>1</v>
      </c>
      <c r="B6" s="118" t="s">
        <v>149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5"/>
      <c r="AN6" s="108"/>
    </row>
    <row r="7" spans="1:44" ht="11.25">
      <c r="A7" s="26" t="s">
        <v>4</v>
      </c>
      <c r="B7" s="19" t="s">
        <v>54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5"/>
      <c r="AN7" s="136"/>
    </row>
    <row r="8" spans="1:44" ht="22.5">
      <c r="A8" s="43" t="s">
        <v>55</v>
      </c>
      <c r="B8" s="13" t="s">
        <v>260</v>
      </c>
      <c r="C8" s="20">
        <f ca="1">Analítico!C9</f>
        <v>957808.39705351111</v>
      </c>
      <c r="D8" s="20">
        <f>Analítico!D9</f>
        <v>0</v>
      </c>
      <c r="E8" s="20">
        <f>Analítico!E9</f>
        <v>0</v>
      </c>
      <c r="F8" s="20">
        <f>Analítico!F9</f>
        <v>0</v>
      </c>
      <c r="G8" s="20">
        <f ca="1">Analítico!G9</f>
        <v>473861.13147970336</v>
      </c>
      <c r="H8" s="20">
        <f>Analítico!H9</f>
        <v>0</v>
      </c>
      <c r="I8" s="20">
        <f>Analítico!I9</f>
        <v>0</v>
      </c>
      <c r="J8" s="20">
        <f ca="1">Analítico!J9</f>
        <v>422750.02036859217</v>
      </c>
      <c r="K8" s="20">
        <f>Analítico!K9</f>
        <v>0</v>
      </c>
      <c r="L8" s="20">
        <f>Analítico!L9</f>
        <v>0</v>
      </c>
      <c r="M8" s="20">
        <f ca="1">Analítico!M9</f>
        <v>279891.56109819323</v>
      </c>
      <c r="N8" s="20">
        <f>Analítico!N9</f>
        <v>0</v>
      </c>
      <c r="O8" s="20">
        <f ca="1">Analítico!O9</f>
        <v>131029.22824881933</v>
      </c>
      <c r="P8" s="20">
        <f ca="1">Analítico!P9</f>
        <v>469606.02091590338</v>
      </c>
      <c r="Q8" s="20">
        <f>Analítico!Q9</f>
        <v>0</v>
      </c>
      <c r="R8" s="20">
        <f>Analítico!R9</f>
        <v>0</v>
      </c>
      <c r="S8" s="20">
        <f ca="1">Analítico!S9</f>
        <v>437770.94031322899</v>
      </c>
      <c r="T8" s="20">
        <f>Analítico!T9</f>
        <v>0</v>
      </c>
      <c r="U8" s="20">
        <f>Analítico!U9</f>
        <v>0</v>
      </c>
      <c r="V8" s="20">
        <f ca="1">Analítico!V9</f>
        <v>416659.82920211792</v>
      </c>
      <c r="W8" s="20">
        <f>Analítico!W9</f>
        <v>0</v>
      </c>
      <c r="X8" s="20">
        <f>Analítico!X9</f>
        <v>0</v>
      </c>
      <c r="Y8" s="20">
        <f ca="1">Analítico!Y9</f>
        <v>249625.07131993046</v>
      </c>
      <c r="Z8" s="20">
        <f>Analítico!Z9</f>
        <v>0</v>
      </c>
      <c r="AA8" s="20">
        <f>Analítico!AA9</f>
        <v>0</v>
      </c>
      <c r="AB8" s="20">
        <f>Analítico!AB9</f>
        <v>0</v>
      </c>
      <c r="AC8" s="20">
        <f>Analítico!AC9</f>
        <v>0</v>
      </c>
      <c r="AD8" s="20">
        <f>Analítico!AD9</f>
        <v>0</v>
      </c>
      <c r="AE8" s="20">
        <f>Analítico!AE9</f>
        <v>0</v>
      </c>
      <c r="AF8" s="20">
        <f>Analítico!AF9</f>
        <v>0</v>
      </c>
      <c r="AG8" s="20">
        <f>Analítico!AG9</f>
        <v>0</v>
      </c>
      <c r="AH8" s="20">
        <f>Analítico!AH9</f>
        <v>0</v>
      </c>
      <c r="AI8" s="20">
        <f>Analítico!AI9</f>
        <v>0</v>
      </c>
      <c r="AJ8" s="20">
        <f>Analítico!AJ9</f>
        <v>0</v>
      </c>
      <c r="AK8" s="20">
        <f>Analítico!AK9</f>
        <v>0</v>
      </c>
      <c r="AL8" s="20">
        <f>Analítico!AL9</f>
        <v>0</v>
      </c>
      <c r="AM8" s="20">
        <f t="shared" ref="AM8:AM13" ca="1" si="0">SUM(C8:AL8)</f>
        <v>3839002.1999999993</v>
      </c>
      <c r="AN8" s="143">
        <f t="shared" ref="AN8:AN13" ca="1" si="1">IF($AM$13=0,0,AM8/$AM$13)</f>
        <v>1</v>
      </c>
    </row>
    <row r="9" spans="1:44" ht="22.5">
      <c r="A9" s="43" t="s">
        <v>56</v>
      </c>
      <c r="B9" s="13" t="s">
        <v>259</v>
      </c>
      <c r="C9" s="20">
        <f>Analítico!C10</f>
        <v>0</v>
      </c>
      <c r="D9" s="20">
        <f>Analítico!D10</f>
        <v>0</v>
      </c>
      <c r="E9" s="20">
        <f>Analítico!E10</f>
        <v>0</v>
      </c>
      <c r="F9" s="20">
        <f>Analítico!F10</f>
        <v>0</v>
      </c>
      <c r="G9" s="20">
        <f>Analítico!G10</f>
        <v>0</v>
      </c>
      <c r="H9" s="20">
        <f>Analítico!H10</f>
        <v>0</v>
      </c>
      <c r="I9" s="20">
        <f>Analítico!I10</f>
        <v>0</v>
      </c>
      <c r="J9" s="20">
        <f>Analítico!J10</f>
        <v>0</v>
      </c>
      <c r="K9" s="20">
        <f>Analítico!K10</f>
        <v>0</v>
      </c>
      <c r="L9" s="20">
        <f>Analítico!L10</f>
        <v>0</v>
      </c>
      <c r="M9" s="20">
        <f>Analítico!M10</f>
        <v>0</v>
      </c>
      <c r="N9" s="20">
        <f>Analítico!N10</f>
        <v>0</v>
      </c>
      <c r="O9" s="20">
        <f>Analítico!O10</f>
        <v>0</v>
      </c>
      <c r="P9" s="20">
        <f>Analítico!P10</f>
        <v>0</v>
      </c>
      <c r="Q9" s="20">
        <f>Analítico!Q10</f>
        <v>0</v>
      </c>
      <c r="R9" s="20">
        <f>Analítico!R10</f>
        <v>0</v>
      </c>
      <c r="S9" s="20">
        <f>Analítico!S10</f>
        <v>0</v>
      </c>
      <c r="T9" s="20">
        <f>Analítico!T10</f>
        <v>0</v>
      </c>
      <c r="U9" s="20">
        <f>Analítico!U10</f>
        <v>0</v>
      </c>
      <c r="V9" s="20">
        <f>Analítico!V10</f>
        <v>0</v>
      </c>
      <c r="W9" s="20">
        <f>Analítico!W10</f>
        <v>0</v>
      </c>
      <c r="X9" s="20">
        <f>Analítico!X10</f>
        <v>0</v>
      </c>
      <c r="Y9" s="20">
        <f>Analítico!Y10</f>
        <v>0</v>
      </c>
      <c r="Z9" s="20">
        <f>Analítico!Z10</f>
        <v>0</v>
      </c>
      <c r="AA9" s="20">
        <f>Analítico!AA10</f>
        <v>0</v>
      </c>
      <c r="AB9" s="20">
        <f>Analítico!AB10</f>
        <v>0</v>
      </c>
      <c r="AC9" s="20">
        <f>Analítico!AC10</f>
        <v>0</v>
      </c>
      <c r="AD9" s="20">
        <f>Analítico!AD10</f>
        <v>0</v>
      </c>
      <c r="AE9" s="20">
        <f>Analítico!AE10</f>
        <v>0</v>
      </c>
      <c r="AF9" s="20">
        <f>Analítico!AF10</f>
        <v>0</v>
      </c>
      <c r="AG9" s="20">
        <f>Analítico!AG10</f>
        <v>0</v>
      </c>
      <c r="AH9" s="20">
        <f>Analítico!AH10</f>
        <v>0</v>
      </c>
      <c r="AI9" s="20">
        <f>Analítico!AI10</f>
        <v>0</v>
      </c>
      <c r="AJ9" s="20">
        <f>Analítico!AJ10</f>
        <v>0</v>
      </c>
      <c r="AK9" s="20">
        <f>Analítico!AK10</f>
        <v>0</v>
      </c>
      <c r="AL9" s="20">
        <f>Analítico!AL10</f>
        <v>0</v>
      </c>
      <c r="AM9" s="20">
        <f t="shared" si="0"/>
        <v>0</v>
      </c>
      <c r="AN9" s="143">
        <f t="shared" ca="1" si="1"/>
        <v>0</v>
      </c>
    </row>
    <row r="10" spans="1:44" ht="11.25">
      <c r="A10" s="43" t="s">
        <v>57</v>
      </c>
      <c r="B10" s="35" t="s">
        <v>166</v>
      </c>
      <c r="C10" s="46">
        <f>Analítico!C11</f>
        <v>0</v>
      </c>
      <c r="D10" s="46">
        <f>Analítico!D11</f>
        <v>0</v>
      </c>
      <c r="E10" s="46">
        <f>Analítico!E11</f>
        <v>0</v>
      </c>
      <c r="F10" s="46">
        <f>Analítico!F11</f>
        <v>0</v>
      </c>
      <c r="G10" s="46">
        <f>Analítico!G11</f>
        <v>0</v>
      </c>
      <c r="H10" s="46">
        <f>Analítico!H11</f>
        <v>0</v>
      </c>
      <c r="I10" s="46">
        <f>Analítico!I11</f>
        <v>0</v>
      </c>
      <c r="J10" s="46">
        <f>Analítico!J11</f>
        <v>0</v>
      </c>
      <c r="K10" s="46">
        <f>Analítico!K11</f>
        <v>0</v>
      </c>
      <c r="L10" s="46">
        <f>Analítico!L11</f>
        <v>0</v>
      </c>
      <c r="M10" s="46">
        <f>Analítico!M11</f>
        <v>0</v>
      </c>
      <c r="N10" s="46">
        <f>Analítico!N11</f>
        <v>0</v>
      </c>
      <c r="O10" s="46">
        <f>Analítico!O11</f>
        <v>0</v>
      </c>
      <c r="P10" s="46">
        <f>Analítico!P11</f>
        <v>0</v>
      </c>
      <c r="Q10" s="46">
        <f>Analítico!Q11</f>
        <v>0</v>
      </c>
      <c r="R10" s="46">
        <f>Analítico!R11</f>
        <v>0</v>
      </c>
      <c r="S10" s="46">
        <f>Analítico!S11</f>
        <v>0</v>
      </c>
      <c r="T10" s="46">
        <f>Analítico!T11</f>
        <v>0</v>
      </c>
      <c r="U10" s="46">
        <f>Analítico!U11</f>
        <v>0</v>
      </c>
      <c r="V10" s="46">
        <f>Analítico!V11</f>
        <v>0</v>
      </c>
      <c r="W10" s="46">
        <f>Analítico!W11</f>
        <v>0</v>
      </c>
      <c r="X10" s="46">
        <f>Analítico!X11</f>
        <v>0</v>
      </c>
      <c r="Y10" s="46">
        <f>Analítico!Y11</f>
        <v>0</v>
      </c>
      <c r="Z10" s="46">
        <f>Analítico!Z11</f>
        <v>0</v>
      </c>
      <c r="AA10" s="46">
        <f>Analítico!AA11</f>
        <v>0</v>
      </c>
      <c r="AB10" s="46">
        <f>Analítico!AB11</f>
        <v>0</v>
      </c>
      <c r="AC10" s="46">
        <f>Analítico!AC11</f>
        <v>0</v>
      </c>
      <c r="AD10" s="46">
        <f>Analítico!AD11</f>
        <v>0</v>
      </c>
      <c r="AE10" s="46">
        <f>Analítico!AE11</f>
        <v>0</v>
      </c>
      <c r="AF10" s="46">
        <f>Analítico!AF11</f>
        <v>0</v>
      </c>
      <c r="AG10" s="46">
        <f>Analítico!AG11</f>
        <v>0</v>
      </c>
      <c r="AH10" s="46">
        <f>Analítico!AH11</f>
        <v>0</v>
      </c>
      <c r="AI10" s="46">
        <f>Analítico!AI11</f>
        <v>0</v>
      </c>
      <c r="AJ10" s="46">
        <f>Analítico!AJ11</f>
        <v>0</v>
      </c>
      <c r="AK10" s="46">
        <f>Analítico!AK11</f>
        <v>0</v>
      </c>
      <c r="AL10" s="46">
        <f>Analítico!AL11</f>
        <v>0</v>
      </c>
      <c r="AM10" s="46">
        <f t="shared" si="0"/>
        <v>0</v>
      </c>
      <c r="AN10" s="144">
        <f t="shared" ca="1" si="1"/>
        <v>0</v>
      </c>
    </row>
    <row r="11" spans="1:44" ht="22.5">
      <c r="A11" s="216" t="s">
        <v>318</v>
      </c>
      <c r="B11" s="13" t="s">
        <v>293</v>
      </c>
      <c r="C11" s="20">
        <f>Analítico!C12</f>
        <v>0</v>
      </c>
      <c r="D11" s="20">
        <f>Analítico!D12</f>
        <v>0</v>
      </c>
      <c r="E11" s="20">
        <f>Analítico!E12</f>
        <v>0</v>
      </c>
      <c r="F11" s="20">
        <f>Analítico!F12</f>
        <v>0</v>
      </c>
      <c r="G11" s="20">
        <f>Analítico!G12</f>
        <v>0</v>
      </c>
      <c r="H11" s="20">
        <f>Analítico!H12</f>
        <v>0</v>
      </c>
      <c r="I11" s="20">
        <f>Analítico!I12</f>
        <v>0</v>
      </c>
      <c r="J11" s="20">
        <f>Analítico!J12</f>
        <v>0</v>
      </c>
      <c r="K11" s="20">
        <f>Analítico!K12</f>
        <v>0</v>
      </c>
      <c r="L11" s="20">
        <f>Analítico!L12</f>
        <v>0</v>
      </c>
      <c r="M11" s="20">
        <f>Analítico!M12</f>
        <v>0</v>
      </c>
      <c r="N11" s="20">
        <f>Analítico!N12</f>
        <v>0</v>
      </c>
      <c r="O11" s="20">
        <f>Analítico!O12</f>
        <v>0</v>
      </c>
      <c r="P11" s="20">
        <f>Analítico!P12</f>
        <v>0</v>
      </c>
      <c r="Q11" s="20">
        <f>Analítico!Q12</f>
        <v>0</v>
      </c>
      <c r="R11" s="20">
        <f>Analítico!R12</f>
        <v>0</v>
      </c>
      <c r="S11" s="20">
        <f>Analítico!S12</f>
        <v>0</v>
      </c>
      <c r="T11" s="20">
        <f>Analítico!T12</f>
        <v>0</v>
      </c>
      <c r="U11" s="20">
        <f>Analítico!U12</f>
        <v>0</v>
      </c>
      <c r="V11" s="20">
        <f>Analítico!V12</f>
        <v>0</v>
      </c>
      <c r="W11" s="20">
        <f>Analítico!W12</f>
        <v>0</v>
      </c>
      <c r="X11" s="20">
        <f>Analítico!X12</f>
        <v>0</v>
      </c>
      <c r="Y11" s="20">
        <f>Analítico!Y12</f>
        <v>0</v>
      </c>
      <c r="Z11" s="20">
        <f>Analítico!Z12</f>
        <v>0</v>
      </c>
      <c r="AA11" s="20">
        <f>Analítico!AA12</f>
        <v>0</v>
      </c>
      <c r="AB11" s="20">
        <f>Analítico!AB12</f>
        <v>0</v>
      </c>
      <c r="AC11" s="20">
        <f>Analítico!AC12</f>
        <v>0</v>
      </c>
      <c r="AD11" s="20">
        <f>Analítico!AD12</f>
        <v>0</v>
      </c>
      <c r="AE11" s="20">
        <f>Analítico!AE12</f>
        <v>0</v>
      </c>
      <c r="AF11" s="20">
        <f>Analítico!AF12</f>
        <v>0</v>
      </c>
      <c r="AG11" s="20">
        <f>Analítico!AG12</f>
        <v>0</v>
      </c>
      <c r="AH11" s="20">
        <f>Analítico!AH12</f>
        <v>0</v>
      </c>
      <c r="AI11" s="20">
        <f>Analítico!AI12</f>
        <v>0</v>
      </c>
      <c r="AJ11" s="20">
        <f>Analítico!AJ12</f>
        <v>0</v>
      </c>
      <c r="AK11" s="20">
        <f>Analítico!AK12</f>
        <v>0</v>
      </c>
      <c r="AL11" s="20">
        <f>Analítico!AL12</f>
        <v>0</v>
      </c>
      <c r="AM11" s="46">
        <f t="shared" si="0"/>
        <v>0</v>
      </c>
      <c r="AN11" s="143">
        <f t="shared" ca="1" si="1"/>
        <v>0</v>
      </c>
    </row>
    <row r="12" spans="1:44" ht="12" thickBot="1">
      <c r="A12" s="379" t="s">
        <v>261</v>
      </c>
      <c r="B12" s="379"/>
      <c r="C12" s="133">
        <f ca="1">SUBTOTAL(109,C8:C11)</f>
        <v>957808.39705351111</v>
      </c>
      <c r="D12" s="133">
        <f t="shared" ref="D12:L12" si="2">SUBTOTAL(109,D8:D11)</f>
        <v>0</v>
      </c>
      <c r="E12" s="133">
        <f t="shared" si="2"/>
        <v>0</v>
      </c>
      <c r="F12" s="133">
        <f t="shared" si="2"/>
        <v>0</v>
      </c>
      <c r="G12" s="133">
        <f t="shared" ca="1" si="2"/>
        <v>473861.13147970336</v>
      </c>
      <c r="H12" s="133">
        <f t="shared" si="2"/>
        <v>0</v>
      </c>
      <c r="I12" s="133">
        <f t="shared" si="2"/>
        <v>0</v>
      </c>
      <c r="J12" s="133">
        <f t="shared" ca="1" si="2"/>
        <v>422750.02036859217</v>
      </c>
      <c r="K12" s="133">
        <f t="shared" si="2"/>
        <v>0</v>
      </c>
      <c r="L12" s="133">
        <f t="shared" si="2"/>
        <v>0</v>
      </c>
      <c r="M12" s="133">
        <f t="shared" ref="M12:Y12" ca="1" si="3">SUBTOTAL(109,M8:M11)</f>
        <v>279891.56109819323</v>
      </c>
      <c r="N12" s="133">
        <f t="shared" si="3"/>
        <v>0</v>
      </c>
      <c r="O12" s="133">
        <f t="shared" ca="1" si="3"/>
        <v>131029.22824881933</v>
      </c>
      <c r="P12" s="133">
        <f t="shared" ca="1" si="3"/>
        <v>469606.02091590338</v>
      </c>
      <c r="Q12" s="133">
        <f t="shared" si="3"/>
        <v>0</v>
      </c>
      <c r="R12" s="133">
        <f t="shared" si="3"/>
        <v>0</v>
      </c>
      <c r="S12" s="133">
        <f t="shared" ca="1" si="3"/>
        <v>437770.94031322899</v>
      </c>
      <c r="T12" s="133">
        <f t="shared" si="3"/>
        <v>0</v>
      </c>
      <c r="U12" s="133">
        <f t="shared" si="3"/>
        <v>0</v>
      </c>
      <c r="V12" s="133">
        <f t="shared" ca="1" si="3"/>
        <v>416659.82920211792</v>
      </c>
      <c r="W12" s="133">
        <f t="shared" si="3"/>
        <v>0</v>
      </c>
      <c r="X12" s="133">
        <f t="shared" si="3"/>
        <v>0</v>
      </c>
      <c r="Y12" s="133">
        <f t="shared" ca="1" si="3"/>
        <v>249625.07131993046</v>
      </c>
      <c r="Z12" s="133">
        <f t="shared" ref="Z12:AL12" si="4">SUBTOTAL(109,Z8:Z11)</f>
        <v>0</v>
      </c>
      <c r="AA12" s="133">
        <f t="shared" si="4"/>
        <v>0</v>
      </c>
      <c r="AB12" s="133">
        <f t="shared" si="4"/>
        <v>0</v>
      </c>
      <c r="AC12" s="133">
        <f t="shared" si="4"/>
        <v>0</v>
      </c>
      <c r="AD12" s="133">
        <f t="shared" si="4"/>
        <v>0</v>
      </c>
      <c r="AE12" s="133">
        <f t="shared" si="4"/>
        <v>0</v>
      </c>
      <c r="AF12" s="133">
        <f t="shared" si="4"/>
        <v>0</v>
      </c>
      <c r="AG12" s="133">
        <f t="shared" si="4"/>
        <v>0</v>
      </c>
      <c r="AH12" s="133">
        <f t="shared" si="4"/>
        <v>0</v>
      </c>
      <c r="AI12" s="133">
        <f t="shared" si="4"/>
        <v>0</v>
      </c>
      <c r="AJ12" s="133">
        <f t="shared" si="4"/>
        <v>0</v>
      </c>
      <c r="AK12" s="133">
        <f t="shared" si="4"/>
        <v>0</v>
      </c>
      <c r="AL12" s="133">
        <f t="shared" si="4"/>
        <v>0</v>
      </c>
      <c r="AM12" s="47">
        <f t="shared" ca="1" si="0"/>
        <v>3839002.1999999993</v>
      </c>
      <c r="AN12" s="135">
        <f t="shared" ca="1" si="1"/>
        <v>1</v>
      </c>
    </row>
    <row r="13" spans="1:44" ht="12" thickBot="1">
      <c r="A13" s="381" t="s">
        <v>290</v>
      </c>
      <c r="B13" s="381"/>
      <c r="C13" s="23">
        <f t="shared" ref="C13:L13" ca="1" si="5">SUBTOTAL(109,C4:C12)</f>
        <v>957808.39705351111</v>
      </c>
      <c r="D13" s="23">
        <f t="shared" si="5"/>
        <v>0</v>
      </c>
      <c r="E13" s="23">
        <f t="shared" si="5"/>
        <v>0</v>
      </c>
      <c r="F13" s="23">
        <f t="shared" si="5"/>
        <v>0</v>
      </c>
      <c r="G13" s="23">
        <f t="shared" ca="1" si="5"/>
        <v>473861.13147970336</v>
      </c>
      <c r="H13" s="23">
        <f t="shared" si="5"/>
        <v>0</v>
      </c>
      <c r="I13" s="23">
        <f t="shared" si="5"/>
        <v>0</v>
      </c>
      <c r="J13" s="23">
        <f t="shared" ca="1" si="5"/>
        <v>422750.02036859217</v>
      </c>
      <c r="K13" s="23">
        <f t="shared" si="5"/>
        <v>0</v>
      </c>
      <c r="L13" s="23">
        <f t="shared" si="5"/>
        <v>0</v>
      </c>
      <c r="M13" s="23">
        <f t="shared" ref="M13:Y13" ca="1" si="6">SUBTOTAL(109,M4:M12)</f>
        <v>279891.56109819323</v>
      </c>
      <c r="N13" s="23">
        <f t="shared" si="6"/>
        <v>0</v>
      </c>
      <c r="O13" s="23">
        <f t="shared" ca="1" si="6"/>
        <v>131029.22824881933</v>
      </c>
      <c r="P13" s="23">
        <f t="shared" ca="1" si="6"/>
        <v>469606.02091590338</v>
      </c>
      <c r="Q13" s="23">
        <f t="shared" si="6"/>
        <v>0</v>
      </c>
      <c r="R13" s="23">
        <f t="shared" si="6"/>
        <v>0</v>
      </c>
      <c r="S13" s="23">
        <f t="shared" ca="1" si="6"/>
        <v>437770.94031322899</v>
      </c>
      <c r="T13" s="23">
        <f t="shared" si="6"/>
        <v>0</v>
      </c>
      <c r="U13" s="23">
        <f t="shared" si="6"/>
        <v>0</v>
      </c>
      <c r="V13" s="23">
        <f t="shared" ca="1" si="6"/>
        <v>416659.82920211792</v>
      </c>
      <c r="W13" s="23">
        <f t="shared" si="6"/>
        <v>0</v>
      </c>
      <c r="X13" s="23">
        <f t="shared" si="6"/>
        <v>0</v>
      </c>
      <c r="Y13" s="23">
        <f t="shared" ca="1" si="6"/>
        <v>249625.07131993046</v>
      </c>
      <c r="Z13" s="23">
        <f t="shared" ref="Z13:AL13" si="7">SUBTOTAL(109,Z4:Z12)</f>
        <v>0</v>
      </c>
      <c r="AA13" s="23">
        <f t="shared" si="7"/>
        <v>0</v>
      </c>
      <c r="AB13" s="23">
        <f t="shared" si="7"/>
        <v>0</v>
      </c>
      <c r="AC13" s="23">
        <f t="shared" si="7"/>
        <v>0</v>
      </c>
      <c r="AD13" s="23">
        <f t="shared" si="7"/>
        <v>0</v>
      </c>
      <c r="AE13" s="23">
        <f t="shared" si="7"/>
        <v>0</v>
      </c>
      <c r="AF13" s="23">
        <f t="shared" si="7"/>
        <v>0</v>
      </c>
      <c r="AG13" s="23">
        <f t="shared" si="7"/>
        <v>0</v>
      </c>
      <c r="AH13" s="23">
        <f t="shared" si="7"/>
        <v>0</v>
      </c>
      <c r="AI13" s="23">
        <f t="shared" si="7"/>
        <v>0</v>
      </c>
      <c r="AJ13" s="23">
        <f t="shared" si="7"/>
        <v>0</v>
      </c>
      <c r="AK13" s="23">
        <f t="shared" si="7"/>
        <v>0</v>
      </c>
      <c r="AL13" s="23">
        <f t="shared" si="7"/>
        <v>0</v>
      </c>
      <c r="AM13" s="23">
        <f t="shared" ca="1" si="0"/>
        <v>3839002.1999999993</v>
      </c>
      <c r="AN13" s="137">
        <f t="shared" ca="1" si="1"/>
        <v>1</v>
      </c>
    </row>
    <row r="14" spans="1:44" ht="16.5" customHeight="1" thickBot="1">
      <c r="A14" s="121"/>
      <c r="B14" s="1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138"/>
    </row>
    <row r="15" spans="1:44" ht="22.5" customHeight="1" thickBot="1">
      <c r="A15" s="27">
        <v>2</v>
      </c>
      <c r="B15" s="17" t="s">
        <v>275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39"/>
    </row>
    <row r="16" spans="1:44" ht="22.5">
      <c r="A16" s="26" t="s">
        <v>27</v>
      </c>
      <c r="B16" s="19" t="s">
        <v>218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140"/>
    </row>
    <row r="17" spans="1:44" ht="11.25">
      <c r="A17" s="28" t="s">
        <v>5</v>
      </c>
      <c r="B17" s="19" t="s">
        <v>3</v>
      </c>
      <c r="C17" s="20">
        <f ca="1">Analítico!C24</f>
        <v>31000</v>
      </c>
      <c r="D17" s="20">
        <f ca="1">Analítico!D24</f>
        <v>31000</v>
      </c>
      <c r="E17" s="20">
        <f ca="1">Analítico!E24</f>
        <v>31000</v>
      </c>
      <c r="F17" s="20">
        <f ca="1">Analítico!F24</f>
        <v>31000</v>
      </c>
      <c r="G17" s="20">
        <f ca="1">Analítico!G24</f>
        <v>31310</v>
      </c>
      <c r="H17" s="20">
        <f ca="1">Analítico!H24</f>
        <v>31310</v>
      </c>
      <c r="I17" s="20">
        <f ca="1">Analítico!I24</f>
        <v>31310</v>
      </c>
      <c r="J17" s="20">
        <f ca="1">Analítico!J24</f>
        <v>31310</v>
      </c>
      <c r="K17" s="20">
        <f ca="1">Analítico!K24</f>
        <v>31310</v>
      </c>
      <c r="L17" s="20">
        <f ca="1">Analítico!L24</f>
        <v>31310</v>
      </c>
      <c r="M17" s="20">
        <f ca="1">Analítico!M24</f>
        <v>31310</v>
      </c>
      <c r="N17" s="20">
        <f ca="1">Analítico!N24</f>
        <v>31310</v>
      </c>
      <c r="O17" s="20">
        <f ca="1">Analítico!O24</f>
        <v>31310</v>
      </c>
      <c r="P17" s="20">
        <f ca="1">Analítico!P24</f>
        <v>31310</v>
      </c>
      <c r="Q17" s="20">
        <f ca="1">Analítico!Q24</f>
        <v>31310</v>
      </c>
      <c r="R17" s="20">
        <f ca="1">Analítico!R24</f>
        <v>31310</v>
      </c>
      <c r="S17" s="20">
        <f ca="1">Analítico!S24</f>
        <v>31623.1</v>
      </c>
      <c r="T17" s="20">
        <f ca="1">Analítico!T24</f>
        <v>31623.1</v>
      </c>
      <c r="U17" s="20">
        <f ca="1">Analítico!U24</f>
        <v>31623.1</v>
      </c>
      <c r="V17" s="20">
        <f ca="1">Analítico!V24</f>
        <v>31623.1</v>
      </c>
      <c r="W17" s="20">
        <f ca="1">Analítico!W24</f>
        <v>31623.1</v>
      </c>
      <c r="X17" s="20">
        <f ca="1">Analítico!X24</f>
        <v>31623.1</v>
      </c>
      <c r="Y17" s="20">
        <f ca="1">Analítico!Y24</f>
        <v>31623.1</v>
      </c>
      <c r="Z17" s="20">
        <f ca="1">Analítico!Z24</f>
        <v>31623.1</v>
      </c>
      <c r="AA17" s="20">
        <f ca="1">Analítico!AA24</f>
        <v>0</v>
      </c>
      <c r="AB17" s="20">
        <f ca="1">Analítico!AB24</f>
        <v>0</v>
      </c>
      <c r="AC17" s="20">
        <f ca="1">Analítico!AC24</f>
        <v>0</v>
      </c>
      <c r="AD17" s="20">
        <f ca="1">Analítico!AD24</f>
        <v>0</v>
      </c>
      <c r="AE17" s="20">
        <f ca="1">Analítico!AE24</f>
        <v>0</v>
      </c>
      <c r="AF17" s="20">
        <f ca="1">Analítico!AF24</f>
        <v>0</v>
      </c>
      <c r="AG17" s="20">
        <f ca="1">Analítico!AG24</f>
        <v>0</v>
      </c>
      <c r="AH17" s="20">
        <f ca="1">Analítico!AH24</f>
        <v>0</v>
      </c>
      <c r="AI17" s="20">
        <f ca="1">Analítico!AI24</f>
        <v>0</v>
      </c>
      <c r="AJ17" s="20">
        <f ca="1">Analítico!AJ24</f>
        <v>0</v>
      </c>
      <c r="AK17" s="20">
        <f ca="1">Analítico!AK24</f>
        <v>0</v>
      </c>
      <c r="AL17" s="20">
        <f ca="1">Analítico!AL24</f>
        <v>0</v>
      </c>
      <c r="AM17" s="21">
        <f t="shared" ref="AM17:AM25" ca="1" si="8">SUM(C17:AL17)</f>
        <v>752704.79999999981</v>
      </c>
      <c r="AN17" s="143">
        <f t="shared" ref="AN17:AN25" ca="1" si="9">IF($AM$25=0,0,AM17/$AM$25)</f>
        <v>0.19606782184205121</v>
      </c>
    </row>
    <row r="18" spans="1:44" ht="11.25">
      <c r="A18" s="28" t="s">
        <v>6</v>
      </c>
      <c r="B18" s="19" t="s">
        <v>9</v>
      </c>
      <c r="C18" s="20">
        <f ca="1">Analítico!C28</f>
        <v>0</v>
      </c>
      <c r="D18" s="20">
        <f ca="1">Analítico!D28</f>
        <v>15785.279999999999</v>
      </c>
      <c r="E18" s="20">
        <f ca="1">Analítico!E28</f>
        <v>15785.279999999999</v>
      </c>
      <c r="F18" s="20">
        <f ca="1">Analítico!F28</f>
        <v>20295.36</v>
      </c>
      <c r="G18" s="20">
        <f ca="1">Analítico!G28</f>
        <v>21017.3024</v>
      </c>
      <c r="H18" s="20">
        <f ca="1">Analítico!H28</f>
        <v>21017.3024</v>
      </c>
      <c r="I18" s="20">
        <f ca="1">Analítico!I28</f>
        <v>21017.3024</v>
      </c>
      <c r="J18" s="20">
        <f ca="1">Analítico!J28</f>
        <v>21017.3024</v>
      </c>
      <c r="K18" s="20">
        <f ca="1">Analítico!K28</f>
        <v>21017.3024</v>
      </c>
      <c r="L18" s="20">
        <f ca="1">Analítico!L28</f>
        <v>21017.3024</v>
      </c>
      <c r="M18" s="20">
        <f ca="1">Analítico!M28</f>
        <v>21017.3024</v>
      </c>
      <c r="N18" s="20">
        <f ca="1">Analítico!N28</f>
        <v>21017.3024</v>
      </c>
      <c r="O18" s="20">
        <f ca="1">Analítico!O28</f>
        <v>21017.3024</v>
      </c>
      <c r="P18" s="20">
        <f ca="1">Analítico!P28</f>
        <v>21017.3024</v>
      </c>
      <c r="Q18" s="20">
        <f ca="1">Analítico!Q28</f>
        <v>21017.3024</v>
      </c>
      <c r="R18" s="20">
        <f ca="1">Analítico!R28</f>
        <v>21017.3024</v>
      </c>
      <c r="S18" s="20">
        <f ca="1">Analítico!S28</f>
        <v>21173.650399999999</v>
      </c>
      <c r="T18" s="20">
        <f ca="1">Analítico!T28</f>
        <v>21173.650399999999</v>
      </c>
      <c r="U18" s="20">
        <f ca="1">Analítico!U28</f>
        <v>21173.650399999999</v>
      </c>
      <c r="V18" s="20">
        <f ca="1">Analítico!V28</f>
        <v>21173.650399999999</v>
      </c>
      <c r="W18" s="20">
        <f ca="1">Analítico!W28</f>
        <v>21173.650399999999</v>
      </c>
      <c r="X18" s="20">
        <f ca="1">Analítico!X28</f>
        <v>21173.650399999999</v>
      </c>
      <c r="Y18" s="20">
        <f ca="1">Analítico!Y28</f>
        <v>21173.650399999999</v>
      </c>
      <c r="Z18" s="20">
        <f ca="1">Analítico!Z28</f>
        <v>21173.650399999999</v>
      </c>
      <c r="AA18" s="20">
        <f ca="1">Analítico!AA28</f>
        <v>0</v>
      </c>
      <c r="AB18" s="20">
        <f ca="1">Analítico!AB28</f>
        <v>0</v>
      </c>
      <c r="AC18" s="20">
        <f ca="1">Analítico!AC28</f>
        <v>0</v>
      </c>
      <c r="AD18" s="20">
        <f ca="1">Analítico!AD28</f>
        <v>0</v>
      </c>
      <c r="AE18" s="20">
        <f ca="1">Analítico!AE28</f>
        <v>0</v>
      </c>
      <c r="AF18" s="20">
        <f ca="1">Analítico!AF28</f>
        <v>0</v>
      </c>
      <c r="AG18" s="20">
        <f ca="1">Analítico!AG28</f>
        <v>0</v>
      </c>
      <c r="AH18" s="20">
        <f ca="1">Analítico!AH28</f>
        <v>0</v>
      </c>
      <c r="AI18" s="20">
        <f ca="1">Analítico!AI28</f>
        <v>0</v>
      </c>
      <c r="AJ18" s="20">
        <f ca="1">Analítico!AJ28</f>
        <v>0</v>
      </c>
      <c r="AK18" s="20">
        <f ca="1">Analítico!AK28</f>
        <v>0</v>
      </c>
      <c r="AL18" s="20">
        <f ca="1">Analítico!AL28</f>
        <v>0</v>
      </c>
      <c r="AM18" s="21">
        <f t="shared" ca="1" si="8"/>
        <v>473462.75199999975</v>
      </c>
      <c r="AN18" s="143">
        <f t="shared" ca="1" si="9"/>
        <v>0.12332963800414617</v>
      </c>
    </row>
    <row r="19" spans="1:44" ht="11.25">
      <c r="A19" s="28" t="s">
        <v>7</v>
      </c>
      <c r="B19" s="19" t="s">
        <v>30</v>
      </c>
      <c r="C19" s="20">
        <f ca="1">Analítico!C42</f>
        <v>20650.366319000001</v>
      </c>
      <c r="D19" s="20">
        <f ca="1">Analítico!D42</f>
        <v>20650.366319000001</v>
      </c>
      <c r="E19" s="20">
        <f ca="1">Analítico!E42</f>
        <v>20650.366319000001</v>
      </c>
      <c r="F19" s="20">
        <f ca="1">Analítico!F42</f>
        <v>20650.366319000001</v>
      </c>
      <c r="G19" s="20">
        <f ca="1">Analítico!G42</f>
        <v>20856.869982190005</v>
      </c>
      <c r="H19" s="20">
        <f ca="1">Analítico!H42</f>
        <v>20856.869982190005</v>
      </c>
      <c r="I19" s="20">
        <f ca="1">Analítico!I42</f>
        <v>20856.869982190005</v>
      </c>
      <c r="J19" s="20">
        <f ca="1">Analítico!J42</f>
        <v>20856.869982190005</v>
      </c>
      <c r="K19" s="20">
        <f ca="1">Analítico!K42</f>
        <v>20856.869982190005</v>
      </c>
      <c r="L19" s="20">
        <f ca="1">Analítico!L42</f>
        <v>20856.869982190005</v>
      </c>
      <c r="M19" s="20">
        <f ca="1">Analítico!M42</f>
        <v>20856.869982190005</v>
      </c>
      <c r="N19" s="20">
        <f ca="1">Analítico!N42</f>
        <v>20856.869982190005</v>
      </c>
      <c r="O19" s="20">
        <f ca="1">Analítico!O42</f>
        <v>18248.753244190004</v>
      </c>
      <c r="P19" s="20">
        <f ca="1">Analítico!P42</f>
        <v>18248.753244190004</v>
      </c>
      <c r="Q19" s="20">
        <f ca="1">Analítico!Q42</f>
        <v>18248.753244190004</v>
      </c>
      <c r="R19" s="20">
        <f ca="1">Analítico!R42</f>
        <v>18248.753244190004</v>
      </c>
      <c r="S19" s="20">
        <f ca="1">Analítico!S42</f>
        <v>18431.240776631901</v>
      </c>
      <c r="T19" s="20">
        <f ca="1">Analítico!T42</f>
        <v>18431.240776631901</v>
      </c>
      <c r="U19" s="20">
        <f ca="1">Analítico!U42</f>
        <v>18431.240776631901</v>
      </c>
      <c r="V19" s="20">
        <f ca="1">Analítico!V42</f>
        <v>18431.240776631901</v>
      </c>
      <c r="W19" s="20">
        <f ca="1">Analítico!W42</f>
        <v>18431.240776631901</v>
      </c>
      <c r="X19" s="20">
        <f ca="1">Analítico!X42</f>
        <v>18431.240776631901</v>
      </c>
      <c r="Y19" s="20">
        <f ca="1">Analítico!Y42</f>
        <v>18431.240776631901</v>
      </c>
      <c r="Z19" s="20">
        <f ca="1">Analítico!Z42</f>
        <v>18431.240776631901</v>
      </c>
      <c r="AA19" s="20">
        <f ca="1">Analítico!AA42</f>
        <v>0</v>
      </c>
      <c r="AB19" s="20">
        <f ca="1">Analítico!AB42</f>
        <v>0</v>
      </c>
      <c r="AC19" s="20">
        <f ca="1">Analítico!AC42</f>
        <v>0</v>
      </c>
      <c r="AD19" s="20">
        <f ca="1">Analítico!AD42</f>
        <v>0</v>
      </c>
      <c r="AE19" s="20">
        <f ca="1">Analítico!AE42</f>
        <v>0</v>
      </c>
      <c r="AF19" s="20">
        <f ca="1">Analítico!AF42</f>
        <v>0</v>
      </c>
      <c r="AG19" s="20">
        <f ca="1">Analítico!AG42</f>
        <v>0</v>
      </c>
      <c r="AH19" s="20">
        <f ca="1">Analítico!AH42</f>
        <v>0</v>
      </c>
      <c r="AI19" s="20">
        <f ca="1">Analítico!AI42</f>
        <v>0</v>
      </c>
      <c r="AJ19" s="20">
        <f ca="1">Analítico!AJ42</f>
        <v>0</v>
      </c>
      <c r="AK19" s="20">
        <f ca="1">Analítico!AK42</f>
        <v>0</v>
      </c>
      <c r="AL19" s="20">
        <f ca="1">Analítico!AL42</f>
        <v>0</v>
      </c>
      <c r="AM19" s="21">
        <f t="shared" ca="1" si="8"/>
        <v>469901.36432333541</v>
      </c>
      <c r="AN19" s="143">
        <f t="shared" ca="1" si="9"/>
        <v>0.12240195224407303</v>
      </c>
    </row>
    <row r="20" spans="1:44" ht="11.25">
      <c r="A20" s="28" t="s">
        <v>8</v>
      </c>
      <c r="B20" s="19" t="s">
        <v>31</v>
      </c>
      <c r="C20" s="20">
        <f ca="1">Analítico!C51</f>
        <v>3736</v>
      </c>
      <c r="D20" s="20">
        <f ca="1">Analítico!D51</f>
        <v>4016</v>
      </c>
      <c r="E20" s="20">
        <f ca="1">Analítico!E51</f>
        <v>4016</v>
      </c>
      <c r="F20" s="20">
        <f ca="1">Analítico!F51</f>
        <v>4096</v>
      </c>
      <c r="G20" s="20">
        <f ca="1">Analítico!G51</f>
        <v>4131.76</v>
      </c>
      <c r="H20" s="20">
        <f ca="1">Analítico!H51</f>
        <v>4131.76</v>
      </c>
      <c r="I20" s="20">
        <f ca="1">Analítico!I51</f>
        <v>4131.76</v>
      </c>
      <c r="J20" s="20">
        <f ca="1">Analítico!J51</f>
        <v>4131.76</v>
      </c>
      <c r="K20" s="20">
        <f ca="1">Analítico!K51</f>
        <v>4131.76</v>
      </c>
      <c r="L20" s="20">
        <f ca="1">Analítico!L51</f>
        <v>4131.76</v>
      </c>
      <c r="M20" s="20">
        <f ca="1">Analítico!M51</f>
        <v>4131.76</v>
      </c>
      <c r="N20" s="20">
        <f ca="1">Analítico!N51</f>
        <v>4131.76</v>
      </c>
      <c r="O20" s="20">
        <f ca="1">Analítico!O51</f>
        <v>4131.76</v>
      </c>
      <c r="P20" s="20">
        <f ca="1">Analítico!P51</f>
        <v>4131.76</v>
      </c>
      <c r="Q20" s="20">
        <f ca="1">Analítico!Q51</f>
        <v>4131.76</v>
      </c>
      <c r="R20" s="20">
        <f ca="1">Analítico!R51</f>
        <v>4131.76</v>
      </c>
      <c r="S20" s="20">
        <f ca="1">Analítico!S51</f>
        <v>4167.8775999999998</v>
      </c>
      <c r="T20" s="20">
        <f ca="1">Analítico!T51</f>
        <v>4167.8775999999998</v>
      </c>
      <c r="U20" s="20">
        <f ca="1">Analítico!U51</f>
        <v>4167.8775999999998</v>
      </c>
      <c r="V20" s="20">
        <f ca="1">Analítico!V51</f>
        <v>4167.8775999999998</v>
      </c>
      <c r="W20" s="20">
        <f ca="1">Analítico!W51</f>
        <v>4167.8775999999998</v>
      </c>
      <c r="X20" s="20">
        <f ca="1">Analítico!X51</f>
        <v>4167.8775999999998</v>
      </c>
      <c r="Y20" s="20">
        <f ca="1">Analítico!Y51</f>
        <v>4167.8775999999998</v>
      </c>
      <c r="Z20" s="20">
        <f ca="1">Analítico!Z51</f>
        <v>4167.8775999999998</v>
      </c>
      <c r="AA20" s="20">
        <f ca="1">Analítico!AA51</f>
        <v>0</v>
      </c>
      <c r="AB20" s="20">
        <f ca="1">Analítico!AB51</f>
        <v>0</v>
      </c>
      <c r="AC20" s="20">
        <f ca="1">Analítico!AC51</f>
        <v>0</v>
      </c>
      <c r="AD20" s="20">
        <f ca="1">Analítico!AD51</f>
        <v>0</v>
      </c>
      <c r="AE20" s="20">
        <f ca="1">Analítico!AE51</f>
        <v>0</v>
      </c>
      <c r="AF20" s="20">
        <f ca="1">Analítico!AF51</f>
        <v>0</v>
      </c>
      <c r="AG20" s="20">
        <f ca="1">Analítico!AG51</f>
        <v>0</v>
      </c>
      <c r="AH20" s="20">
        <f ca="1">Analítico!AH51</f>
        <v>0</v>
      </c>
      <c r="AI20" s="20">
        <f ca="1">Analítico!AI51</f>
        <v>0</v>
      </c>
      <c r="AJ20" s="20">
        <f ca="1">Analítico!AJ51</f>
        <v>0</v>
      </c>
      <c r="AK20" s="20">
        <f ca="1">Analítico!AK51</f>
        <v>0</v>
      </c>
      <c r="AL20" s="20">
        <f ca="1">Analítico!AL51</f>
        <v>0</v>
      </c>
      <c r="AM20" s="21">
        <f t="shared" ca="1" si="8"/>
        <v>98788.140800000081</v>
      </c>
      <c r="AN20" s="143">
        <f t="shared" ca="1" si="9"/>
        <v>2.5732764810961602E-2</v>
      </c>
    </row>
    <row r="21" spans="1:44" ht="12.75" customHeight="1">
      <c r="A21" s="380" t="s">
        <v>140</v>
      </c>
      <c r="B21" s="380"/>
      <c r="C21" s="24">
        <f ca="1">SUBTOTAL(109,C17:C20)</f>
        <v>55386.366319000001</v>
      </c>
      <c r="D21" s="24">
        <f t="shared" ref="D21:L21" ca="1" si="10">SUBTOTAL(109,D17:D20)</f>
        <v>71451.646318999992</v>
      </c>
      <c r="E21" s="24">
        <f t="shared" ca="1" si="10"/>
        <v>71451.646318999992</v>
      </c>
      <c r="F21" s="24">
        <f t="shared" ca="1" si="10"/>
        <v>76041.726319000009</v>
      </c>
      <c r="G21" s="24">
        <f t="shared" ca="1" si="10"/>
        <v>77315.932382190003</v>
      </c>
      <c r="H21" s="24">
        <f t="shared" ca="1" si="10"/>
        <v>77315.932382190003</v>
      </c>
      <c r="I21" s="24">
        <f t="shared" ca="1" si="10"/>
        <v>77315.932382190003</v>
      </c>
      <c r="J21" s="24">
        <f t="shared" ca="1" si="10"/>
        <v>77315.932382190003</v>
      </c>
      <c r="K21" s="24">
        <f t="shared" ca="1" si="10"/>
        <v>77315.932382190003</v>
      </c>
      <c r="L21" s="24">
        <f t="shared" ca="1" si="10"/>
        <v>77315.932382190003</v>
      </c>
      <c r="M21" s="24">
        <f t="shared" ref="M21:Y21" ca="1" si="11">SUBTOTAL(109,M17:M20)</f>
        <v>77315.932382190003</v>
      </c>
      <c r="N21" s="24">
        <f t="shared" ca="1" si="11"/>
        <v>77315.932382190003</v>
      </c>
      <c r="O21" s="24">
        <f t="shared" ca="1" si="11"/>
        <v>74707.815644189992</v>
      </c>
      <c r="P21" s="24">
        <f t="shared" ca="1" si="11"/>
        <v>74707.815644189992</v>
      </c>
      <c r="Q21" s="24">
        <f t="shared" ca="1" si="11"/>
        <v>74707.815644189992</v>
      </c>
      <c r="R21" s="24">
        <f t="shared" ca="1" si="11"/>
        <v>74707.815644189992</v>
      </c>
      <c r="S21" s="24">
        <f t="shared" ca="1" si="11"/>
        <v>75395.868776631891</v>
      </c>
      <c r="T21" s="24">
        <f t="shared" ca="1" si="11"/>
        <v>75395.868776631891</v>
      </c>
      <c r="U21" s="24">
        <f t="shared" ca="1" si="11"/>
        <v>75395.868776631891</v>
      </c>
      <c r="V21" s="24">
        <f t="shared" ca="1" si="11"/>
        <v>75395.868776631891</v>
      </c>
      <c r="W21" s="24">
        <f t="shared" ca="1" si="11"/>
        <v>75395.868776631891</v>
      </c>
      <c r="X21" s="24">
        <f t="shared" ca="1" si="11"/>
        <v>75395.868776631891</v>
      </c>
      <c r="Y21" s="24">
        <f t="shared" ca="1" si="11"/>
        <v>75395.868776631891</v>
      </c>
      <c r="Z21" s="24">
        <f t="shared" ref="Z21:AL21" ca="1" si="12">SUBTOTAL(109,Z17:Z20)</f>
        <v>75395.868776631891</v>
      </c>
      <c r="AA21" s="24">
        <f t="shared" ca="1" si="12"/>
        <v>0</v>
      </c>
      <c r="AB21" s="24">
        <f t="shared" ca="1" si="12"/>
        <v>0</v>
      </c>
      <c r="AC21" s="24">
        <f t="shared" ca="1" si="12"/>
        <v>0</v>
      </c>
      <c r="AD21" s="24">
        <f t="shared" ca="1" si="12"/>
        <v>0</v>
      </c>
      <c r="AE21" s="24">
        <f t="shared" ca="1" si="12"/>
        <v>0</v>
      </c>
      <c r="AF21" s="24">
        <f t="shared" ca="1" si="12"/>
        <v>0</v>
      </c>
      <c r="AG21" s="24">
        <f t="shared" ca="1" si="12"/>
        <v>0</v>
      </c>
      <c r="AH21" s="24">
        <f t="shared" ca="1" si="12"/>
        <v>0</v>
      </c>
      <c r="AI21" s="24">
        <f t="shared" ca="1" si="12"/>
        <v>0</v>
      </c>
      <c r="AJ21" s="24">
        <f t="shared" ca="1" si="12"/>
        <v>0</v>
      </c>
      <c r="AK21" s="24">
        <f t="shared" ca="1" si="12"/>
        <v>0</v>
      </c>
      <c r="AL21" s="24">
        <f t="shared" ca="1" si="12"/>
        <v>0</v>
      </c>
      <c r="AM21" s="24">
        <f t="shared" ca="1" si="8"/>
        <v>1794857.057123336</v>
      </c>
      <c r="AN21" s="141">
        <f t="shared" ca="1" si="9"/>
        <v>0.46753217690123228</v>
      </c>
    </row>
    <row r="22" spans="1:44" ht="11.25">
      <c r="A22" s="26" t="s">
        <v>28</v>
      </c>
      <c r="B22" s="19" t="s">
        <v>287</v>
      </c>
      <c r="C22" s="20">
        <f>Analítico!C116</f>
        <v>170644.44444437779</v>
      </c>
      <c r="D22" s="20">
        <f>Analítico!D116</f>
        <v>177977.77777771113</v>
      </c>
      <c r="E22" s="20">
        <f>Analítico!E116</f>
        <v>198971.11144437778</v>
      </c>
      <c r="F22" s="20">
        <f>Analítico!F116</f>
        <v>100637.77811104445</v>
      </c>
      <c r="G22" s="20">
        <f>Analítico!G116</f>
        <v>100637.77811104445</v>
      </c>
      <c r="H22" s="20">
        <f>Analítico!H116</f>
        <v>70637.778111044448</v>
      </c>
      <c r="I22" s="20">
        <f>Analítico!I116</f>
        <v>70637.778111044448</v>
      </c>
      <c r="J22" s="20">
        <f>Analítico!J116</f>
        <v>70637.778111044448</v>
      </c>
      <c r="K22" s="20">
        <f>Analítico!K116</f>
        <v>70637.778111044448</v>
      </c>
      <c r="L22" s="20">
        <f>Analítico!L116</f>
        <v>49526.666999933339</v>
      </c>
      <c r="M22" s="20">
        <f>Analítico!M116</f>
        <v>49526.666999933339</v>
      </c>
      <c r="N22" s="20">
        <f>Analítico!N116</f>
        <v>49526.666999933339</v>
      </c>
      <c r="O22" s="20">
        <f>Analítico!O116</f>
        <v>70527.777994444448</v>
      </c>
      <c r="P22" s="20">
        <f>Analítico!P116</f>
        <v>104427.01799444444</v>
      </c>
      <c r="Q22" s="20">
        <f>Analítico!Q116</f>
        <v>70527.777994444448</v>
      </c>
      <c r="R22" s="20">
        <f>Analítico!R116</f>
        <v>70527.777994444448</v>
      </c>
      <c r="S22" s="20">
        <f>Analítico!S116</f>
        <v>70527.777994444448</v>
      </c>
      <c r="T22" s="20">
        <f>Analítico!T116</f>
        <v>70527.777994444448</v>
      </c>
      <c r="U22" s="20">
        <f>Analítico!U116</f>
        <v>70527.777994444448</v>
      </c>
      <c r="V22" s="20">
        <f>Analítico!V116</f>
        <v>70527.777994444448</v>
      </c>
      <c r="W22" s="20">
        <f>Analítico!W116</f>
        <v>70527.777994444448</v>
      </c>
      <c r="X22" s="20">
        <f>Analítico!X116</f>
        <v>49416.666883333331</v>
      </c>
      <c r="Y22" s="20">
        <f>Analítico!Y116</f>
        <v>49416.666883333331</v>
      </c>
      <c r="Z22" s="20">
        <f>Analítico!Z116</f>
        <v>49416.666883333331</v>
      </c>
      <c r="AA22" s="20">
        <f>Analítico!AA116</f>
        <v>0</v>
      </c>
      <c r="AB22" s="20">
        <f>Analítico!AB116</f>
        <v>0</v>
      </c>
      <c r="AC22" s="20">
        <f>Analítico!AC116</f>
        <v>0</v>
      </c>
      <c r="AD22" s="20">
        <f>Analítico!AD116</f>
        <v>0</v>
      </c>
      <c r="AE22" s="20">
        <f>Analítico!AE116</f>
        <v>0</v>
      </c>
      <c r="AF22" s="20">
        <f>Analítico!AF116</f>
        <v>0</v>
      </c>
      <c r="AG22" s="20">
        <f>Analítico!AG116</f>
        <v>0</v>
      </c>
      <c r="AH22" s="20">
        <f>Analítico!AH116</f>
        <v>0</v>
      </c>
      <c r="AI22" s="20">
        <f>Analítico!AI116</f>
        <v>0</v>
      </c>
      <c r="AJ22" s="20">
        <f>Analítico!AJ116</f>
        <v>0</v>
      </c>
      <c r="AK22" s="20">
        <f>Analítico!AK116</f>
        <v>0</v>
      </c>
      <c r="AL22" s="20">
        <f>Analítico!AL116</f>
        <v>0</v>
      </c>
      <c r="AM22" s="21">
        <f t="shared" si="8"/>
        <v>1996899.2459325327</v>
      </c>
      <c r="AN22" s="143">
        <f t="shared" ca="1" si="9"/>
        <v>0.5201610054672513</v>
      </c>
    </row>
    <row r="23" spans="1:44" ht="22.5">
      <c r="A23" s="26" t="s">
        <v>29</v>
      </c>
      <c r="B23" s="19" t="s">
        <v>141</v>
      </c>
      <c r="C23" s="20">
        <f>Analítico!C131</f>
        <v>35245.9</v>
      </c>
      <c r="D23" s="20">
        <f>Analítico!D131</f>
        <v>0</v>
      </c>
      <c r="E23" s="20">
        <f>Analítico!E131</f>
        <v>0</v>
      </c>
      <c r="F23" s="20">
        <f>Analítico!F131</f>
        <v>0</v>
      </c>
      <c r="G23" s="20">
        <f>Analítico!G131</f>
        <v>0</v>
      </c>
      <c r="H23" s="20">
        <f>Analítico!H131</f>
        <v>0</v>
      </c>
      <c r="I23" s="20">
        <f>Analítico!I131</f>
        <v>0</v>
      </c>
      <c r="J23" s="20">
        <f>Analítico!J131</f>
        <v>0</v>
      </c>
      <c r="K23" s="20">
        <f>Analítico!K131</f>
        <v>0</v>
      </c>
      <c r="L23" s="20">
        <f>Analítico!L131</f>
        <v>0</v>
      </c>
      <c r="M23" s="20">
        <f>Analítico!M131</f>
        <v>0</v>
      </c>
      <c r="N23" s="20">
        <f>Analítico!N131</f>
        <v>0</v>
      </c>
      <c r="O23" s="20">
        <f>Analítico!O131</f>
        <v>12000</v>
      </c>
      <c r="P23" s="20">
        <f>Analítico!P131</f>
        <v>0</v>
      </c>
      <c r="Q23" s="20">
        <f>Analítico!Q131</f>
        <v>0</v>
      </c>
      <c r="R23" s="20">
        <f>Analítico!R131</f>
        <v>0</v>
      </c>
      <c r="S23" s="20">
        <f>Analítico!S131</f>
        <v>0</v>
      </c>
      <c r="T23" s="20">
        <f>Analítico!T131</f>
        <v>0</v>
      </c>
      <c r="U23" s="20">
        <f>Analítico!U131</f>
        <v>0</v>
      </c>
      <c r="V23" s="20">
        <f>Analítico!V131</f>
        <v>0</v>
      </c>
      <c r="W23" s="20">
        <f>Analítico!W131</f>
        <v>0</v>
      </c>
      <c r="X23" s="20">
        <f>Analítico!X131</f>
        <v>0</v>
      </c>
      <c r="Y23" s="20">
        <f>Analítico!Y131</f>
        <v>0</v>
      </c>
      <c r="Z23" s="20">
        <f>Analítico!Z131</f>
        <v>0</v>
      </c>
      <c r="AA23" s="20">
        <f>Analítico!AA131</f>
        <v>0</v>
      </c>
      <c r="AB23" s="20">
        <f>Analítico!AB131</f>
        <v>0</v>
      </c>
      <c r="AC23" s="20">
        <f>Analítico!AC131</f>
        <v>0</v>
      </c>
      <c r="AD23" s="20">
        <f>Analítico!AD131</f>
        <v>0</v>
      </c>
      <c r="AE23" s="20">
        <f>Analítico!AE131</f>
        <v>0</v>
      </c>
      <c r="AF23" s="20">
        <f>Analítico!AF131</f>
        <v>0</v>
      </c>
      <c r="AG23" s="20">
        <f>Analítico!AG131</f>
        <v>0</v>
      </c>
      <c r="AH23" s="20">
        <f>Analítico!AH131</f>
        <v>0</v>
      </c>
      <c r="AI23" s="20">
        <f>Analítico!AI131</f>
        <v>0</v>
      </c>
      <c r="AJ23" s="20">
        <f>Analítico!AJ131</f>
        <v>0</v>
      </c>
      <c r="AK23" s="20">
        <f>Analítico!AK131</f>
        <v>0</v>
      </c>
      <c r="AL23" s="20">
        <f>Analítico!AL131</f>
        <v>0</v>
      </c>
      <c r="AM23" s="21">
        <f t="shared" si="8"/>
        <v>47245.9</v>
      </c>
      <c r="AN23" s="143">
        <f t="shared" ca="1" si="9"/>
        <v>1.2306817631516857E-2</v>
      </c>
      <c r="AR23" s="207"/>
    </row>
    <row r="24" spans="1:44" ht="34.5" thickBot="1">
      <c r="A24" s="217" t="s">
        <v>320</v>
      </c>
      <c r="B24" s="218" t="s">
        <v>319</v>
      </c>
      <c r="C24" s="219">
        <f>Analítico!C132</f>
        <v>0</v>
      </c>
      <c r="D24" s="219">
        <f>Analítico!D132</f>
        <v>0</v>
      </c>
      <c r="E24" s="219">
        <f>Analítico!E132</f>
        <v>0</v>
      </c>
      <c r="F24" s="219">
        <f>Analítico!F132</f>
        <v>0</v>
      </c>
      <c r="G24" s="219">
        <f>Analítico!G132</f>
        <v>0</v>
      </c>
      <c r="H24" s="219">
        <f>Analítico!H132</f>
        <v>0</v>
      </c>
      <c r="I24" s="219">
        <f>Analítico!I132</f>
        <v>0</v>
      </c>
      <c r="J24" s="219">
        <f>Analítico!J132</f>
        <v>0</v>
      </c>
      <c r="K24" s="219">
        <f>Analítico!K132</f>
        <v>0</v>
      </c>
      <c r="L24" s="219">
        <f>Analítico!L132</f>
        <v>0</v>
      </c>
      <c r="M24" s="219">
        <f>Analítico!M132</f>
        <v>0</v>
      </c>
      <c r="N24" s="219">
        <f>Analítico!N132</f>
        <v>0</v>
      </c>
      <c r="O24" s="219">
        <f>Analítico!O132</f>
        <v>0</v>
      </c>
      <c r="P24" s="219">
        <f>Analítico!P132</f>
        <v>0</v>
      </c>
      <c r="Q24" s="219">
        <f>Analítico!Q132</f>
        <v>0</v>
      </c>
      <c r="R24" s="219">
        <f>Analítico!R132</f>
        <v>0</v>
      </c>
      <c r="S24" s="219">
        <f>Analítico!S132</f>
        <v>0</v>
      </c>
      <c r="T24" s="219">
        <f>Analítico!T132</f>
        <v>0</v>
      </c>
      <c r="U24" s="219">
        <f>Analítico!U132</f>
        <v>0</v>
      </c>
      <c r="V24" s="219">
        <f>Analítico!V132</f>
        <v>0</v>
      </c>
      <c r="W24" s="219">
        <f>Analítico!W132</f>
        <v>0</v>
      </c>
      <c r="X24" s="219">
        <f>Analítico!X132</f>
        <v>0</v>
      </c>
      <c r="Y24" s="219">
        <f>Analítico!Y132</f>
        <v>0</v>
      </c>
      <c r="Z24" s="219">
        <f>Analítico!Z132</f>
        <v>0</v>
      </c>
      <c r="AA24" s="219">
        <f>Analítico!AA132</f>
        <v>0</v>
      </c>
      <c r="AB24" s="219">
        <f>Analítico!AB132</f>
        <v>0</v>
      </c>
      <c r="AC24" s="219">
        <f>Analítico!AC132</f>
        <v>0</v>
      </c>
      <c r="AD24" s="219">
        <f>Analítico!AD132</f>
        <v>0</v>
      </c>
      <c r="AE24" s="219">
        <f>Analítico!AE132</f>
        <v>0</v>
      </c>
      <c r="AF24" s="219">
        <f>Analítico!AF132</f>
        <v>0</v>
      </c>
      <c r="AG24" s="219">
        <f>Analítico!AG132</f>
        <v>0</v>
      </c>
      <c r="AH24" s="219">
        <f>Analítico!AH132</f>
        <v>0</v>
      </c>
      <c r="AI24" s="219">
        <f>Analítico!AI132</f>
        <v>0</v>
      </c>
      <c r="AJ24" s="219">
        <f>Analítico!AJ132</f>
        <v>0</v>
      </c>
      <c r="AK24" s="219">
        <f>Analítico!AK132</f>
        <v>0</v>
      </c>
      <c r="AL24" s="219">
        <f>Analítico!AL132</f>
        <v>0</v>
      </c>
      <c r="AM24" s="133">
        <f t="shared" si="8"/>
        <v>0</v>
      </c>
      <c r="AN24" s="220">
        <f t="shared" ref="AN24" ca="1" si="13">IF($AM$25=0,0,AM24/$AM$25)</f>
        <v>0</v>
      </c>
      <c r="AR24" s="207"/>
    </row>
    <row r="25" spans="1:44" ht="12" thickBot="1">
      <c r="A25" s="14" t="s">
        <v>262</v>
      </c>
      <c r="B25" s="15"/>
      <c r="C25" s="23">
        <f ca="1">SUBTOTAL(109,C17:C24)</f>
        <v>261276.71076337778</v>
      </c>
      <c r="D25" s="23">
        <f t="shared" ref="D25:L25" ca="1" si="14">SUBTOTAL(109,D17:D24)</f>
        <v>249429.42409671113</v>
      </c>
      <c r="E25" s="23">
        <f t="shared" ca="1" si="14"/>
        <v>270422.75776337774</v>
      </c>
      <c r="F25" s="23">
        <f t="shared" ca="1" si="14"/>
        <v>176679.50443004444</v>
      </c>
      <c r="G25" s="23">
        <f t="shared" ca="1" si="14"/>
        <v>177953.71049323445</v>
      </c>
      <c r="H25" s="23">
        <f t="shared" ca="1" si="14"/>
        <v>147953.71049323445</v>
      </c>
      <c r="I25" s="23">
        <f t="shared" ca="1" si="14"/>
        <v>147953.71049323445</v>
      </c>
      <c r="J25" s="23">
        <f t="shared" ca="1" si="14"/>
        <v>147953.71049323445</v>
      </c>
      <c r="K25" s="23">
        <f t="shared" ca="1" si="14"/>
        <v>147953.71049323445</v>
      </c>
      <c r="L25" s="23">
        <f t="shared" ca="1" si="14"/>
        <v>126842.59938212334</v>
      </c>
      <c r="M25" s="23">
        <f t="shared" ref="M25:Y25" ca="1" si="15">SUBTOTAL(109,M17:M24)</f>
        <v>126842.59938212334</v>
      </c>
      <c r="N25" s="23">
        <f t="shared" ca="1" si="15"/>
        <v>126842.59938212334</v>
      </c>
      <c r="O25" s="23">
        <f t="shared" ca="1" si="15"/>
        <v>157235.59363863443</v>
      </c>
      <c r="P25" s="23">
        <f t="shared" ca="1" si="15"/>
        <v>179134.83363863442</v>
      </c>
      <c r="Q25" s="23">
        <f t="shared" ca="1" si="15"/>
        <v>145235.59363863443</v>
      </c>
      <c r="R25" s="23">
        <f t="shared" ca="1" si="15"/>
        <v>145235.59363863443</v>
      </c>
      <c r="S25" s="23">
        <f t="shared" ca="1" si="15"/>
        <v>145923.64677107634</v>
      </c>
      <c r="T25" s="23">
        <f t="shared" ca="1" si="15"/>
        <v>145923.64677107634</v>
      </c>
      <c r="U25" s="23">
        <f t="shared" ca="1" si="15"/>
        <v>145923.64677107634</v>
      </c>
      <c r="V25" s="23">
        <f t="shared" ca="1" si="15"/>
        <v>145923.64677107634</v>
      </c>
      <c r="W25" s="23">
        <f t="shared" ca="1" si="15"/>
        <v>145923.64677107634</v>
      </c>
      <c r="X25" s="23">
        <f t="shared" ca="1" si="15"/>
        <v>124812.53565996522</v>
      </c>
      <c r="Y25" s="23">
        <f t="shared" ca="1" si="15"/>
        <v>124812.53565996522</v>
      </c>
      <c r="Z25" s="23">
        <f t="shared" ref="Z25:AL25" ca="1" si="16">SUBTOTAL(109,Z17:Z24)</f>
        <v>124812.53565996522</v>
      </c>
      <c r="AA25" s="23">
        <f t="shared" ca="1" si="16"/>
        <v>0</v>
      </c>
      <c r="AB25" s="23">
        <f t="shared" ca="1" si="16"/>
        <v>0</v>
      </c>
      <c r="AC25" s="23">
        <f t="shared" ca="1" si="16"/>
        <v>0</v>
      </c>
      <c r="AD25" s="23">
        <f t="shared" ca="1" si="16"/>
        <v>0</v>
      </c>
      <c r="AE25" s="23">
        <f t="shared" ca="1" si="16"/>
        <v>0</v>
      </c>
      <c r="AF25" s="23">
        <f t="shared" ca="1" si="16"/>
        <v>0</v>
      </c>
      <c r="AG25" s="23">
        <f t="shared" ca="1" si="16"/>
        <v>0</v>
      </c>
      <c r="AH25" s="23">
        <f t="shared" ca="1" si="16"/>
        <v>0</v>
      </c>
      <c r="AI25" s="23">
        <f t="shared" ca="1" si="16"/>
        <v>0</v>
      </c>
      <c r="AJ25" s="23">
        <f t="shared" ca="1" si="16"/>
        <v>0</v>
      </c>
      <c r="AK25" s="23">
        <f t="shared" ca="1" si="16"/>
        <v>0</v>
      </c>
      <c r="AL25" s="23">
        <f t="shared" ca="1" si="16"/>
        <v>0</v>
      </c>
      <c r="AM25" s="23">
        <f t="shared" ca="1" si="8"/>
        <v>3839002.203055867</v>
      </c>
      <c r="AN25" s="137">
        <f t="shared" ca="1" si="9"/>
        <v>1</v>
      </c>
      <c r="AR25" s="207"/>
    </row>
    <row r="26" spans="1:44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1"/>
      <c r="AN26" s="142"/>
      <c r="AR26" s="207"/>
    </row>
    <row r="27" spans="1:44" ht="9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R27" s="207"/>
    </row>
    <row r="28" spans="1:44" ht="46.5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  <c r="AD28" s="209"/>
      <c r="AE28" s="209"/>
      <c r="AF28" s="209"/>
      <c r="AG28" s="209"/>
      <c r="AH28" s="209"/>
      <c r="AI28" s="209"/>
      <c r="AJ28" s="209"/>
      <c r="AK28" s="209"/>
      <c r="AL28" s="209"/>
      <c r="AM28" s="376"/>
      <c r="AR28" s="207"/>
    </row>
    <row r="29" spans="1:44" ht="30" customHeight="1">
      <c r="A29" s="209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09"/>
      <c r="AA29" s="209"/>
      <c r="AB29" s="209"/>
      <c r="AC29" s="209"/>
      <c r="AD29" s="209"/>
      <c r="AE29" s="209"/>
      <c r="AF29" s="209"/>
      <c r="AG29" s="209"/>
      <c r="AH29" s="209"/>
      <c r="AI29" s="209"/>
      <c r="AJ29" s="209"/>
      <c r="AK29" s="209"/>
      <c r="AL29" s="209"/>
      <c r="AM29" s="371"/>
      <c r="AR29" s="207"/>
    </row>
    <row r="30" spans="1:44" ht="30" customHeight="1">
      <c r="A30" s="209"/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  <c r="AA30" s="209"/>
      <c r="AB30" s="209"/>
      <c r="AC30" s="209"/>
      <c r="AD30" s="209"/>
      <c r="AE30" s="209"/>
      <c r="AF30" s="209"/>
      <c r="AG30" s="209"/>
      <c r="AH30" s="209"/>
      <c r="AI30" s="209"/>
      <c r="AJ30" s="209"/>
      <c r="AK30" s="209"/>
      <c r="AL30" s="209"/>
      <c r="AM30" s="209"/>
      <c r="AR30" s="207"/>
    </row>
    <row r="31" spans="1:44" ht="30" customHeight="1">
      <c r="AM31" s="209"/>
      <c r="AR31" s="207"/>
    </row>
  </sheetData>
  <sheetProtection algorithmName="SHA-512" hashValue="qZHA9E0uxT07XtAyO4eupGLd92wF7VNXSpMN5brJiOf+q5XnQ9j4J1urYTq/fENZQGRjIZ+bkfXOK9nUQM4iXg==" saltValue="D93XSm6xMapGjGqRKfoL4Q==" spinCount="100000" sheet="1" objects="1" scenarios="1" formatColumns="0"/>
  <mergeCells count="8">
    <mergeCell ref="C1:N1"/>
    <mergeCell ref="C2:N2"/>
    <mergeCell ref="O2:Z2"/>
    <mergeCell ref="A5:B5"/>
    <mergeCell ref="AA2:AN2"/>
    <mergeCell ref="A21:B21"/>
    <mergeCell ref="A13:B13"/>
    <mergeCell ref="A12:B12"/>
  </mergeCells>
  <phoneticPr fontId="3" type="noConversion"/>
  <pageMargins left="0.19685039370078741" right="0.19685039370078741" top="0.59055118110236227" bottom="0.59055118110236227" header="0" footer="0"/>
  <pageSetup paperSize="9" scale="85" fitToWidth="3" orientation="landscape" horizontalDpi="4294967294" verticalDpi="4294967294" r:id="rId1"/>
  <headerFooter>
    <oddFooter>Página &amp;P de &amp;N</oddFooter>
  </headerFooter>
  <colBreaks count="2" manualBreakCount="2">
    <brk id="14" max="24" man="1"/>
    <brk id="26" max="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7"/>
  <sheetViews>
    <sheetView zoomScaleNormal="100" zoomScaleSheetLayoutView="100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AI7" sqref="AI7"/>
    </sheetView>
  </sheetViews>
  <sheetFormatPr defaultRowHeight="12.75"/>
  <cols>
    <col min="1" max="1" width="5.5703125" style="183" customWidth="1"/>
    <col min="2" max="2" width="71.85546875" style="182" customWidth="1"/>
    <col min="3" max="3" width="11.5703125" style="182" hidden="1" customWidth="1"/>
    <col min="4" max="4" width="14.42578125" style="182" hidden="1" customWidth="1"/>
    <col min="5" max="5" width="12.5703125" style="182" hidden="1" customWidth="1"/>
    <col min="6" max="33" width="13.85546875" style="182" hidden="1" customWidth="1"/>
    <col min="34" max="35" width="14" style="182" customWidth="1"/>
    <col min="36" max="36" width="14" style="182" hidden="1" customWidth="1"/>
    <col min="37" max="37" width="14.140625" style="182" customWidth="1"/>
    <col min="38" max="40" width="15.5703125" style="182" customWidth="1"/>
    <col min="41" max="41" width="10.42578125" style="182" customWidth="1"/>
    <col min="42" max="16384" width="9.140625" style="182"/>
  </cols>
  <sheetData>
    <row r="1" spans="1:42" hidden="1">
      <c r="A1" s="327"/>
      <c r="B1" s="328"/>
      <c r="C1" s="329">
        <v>1</v>
      </c>
      <c r="D1" s="329">
        <v>2</v>
      </c>
      <c r="E1" s="329">
        <v>3</v>
      </c>
      <c r="F1" s="329">
        <v>4</v>
      </c>
      <c r="G1" s="329">
        <v>5</v>
      </c>
      <c r="H1" s="329">
        <v>6</v>
      </c>
      <c r="I1" s="329">
        <v>7</v>
      </c>
      <c r="J1" s="329">
        <v>8</v>
      </c>
      <c r="K1" s="329">
        <v>9</v>
      </c>
      <c r="L1" s="329">
        <v>10</v>
      </c>
      <c r="M1" s="329">
        <v>11</v>
      </c>
      <c r="N1" s="329">
        <v>12</v>
      </c>
      <c r="O1" s="329">
        <v>13</v>
      </c>
      <c r="P1" s="329">
        <v>14</v>
      </c>
      <c r="Q1" s="329">
        <v>15</v>
      </c>
      <c r="R1" s="329">
        <v>16</v>
      </c>
      <c r="S1" s="329">
        <v>17</v>
      </c>
      <c r="T1" s="329">
        <v>18</v>
      </c>
      <c r="U1" s="329">
        <v>19</v>
      </c>
      <c r="V1" s="329">
        <v>20</v>
      </c>
      <c r="W1" s="329">
        <v>21</v>
      </c>
      <c r="X1" s="329">
        <v>22</v>
      </c>
      <c r="Y1" s="329">
        <v>23</v>
      </c>
      <c r="Z1" s="329">
        <v>24</v>
      </c>
      <c r="AA1" s="329">
        <v>25</v>
      </c>
      <c r="AB1" s="329">
        <v>26</v>
      </c>
      <c r="AC1" s="329">
        <v>27</v>
      </c>
      <c r="AD1" s="329">
        <v>28</v>
      </c>
      <c r="AE1" s="329">
        <v>29</v>
      </c>
      <c r="AF1" s="329">
        <v>30</v>
      </c>
      <c r="AG1" s="329">
        <v>31</v>
      </c>
      <c r="AH1" s="328"/>
      <c r="AI1" s="328"/>
      <c r="AJ1" s="328"/>
      <c r="AK1" s="328"/>
      <c r="AL1" s="328"/>
      <c r="AM1" s="328"/>
      <c r="AN1" s="328"/>
      <c r="AO1" s="328"/>
    </row>
    <row r="2" spans="1:42" ht="45" customHeight="1">
      <c r="A2" s="330"/>
      <c r="B2" s="383" t="str">
        <f>Capa!A1</f>
        <v>Termo de Parceria celebrado entre o Instituto Estadual do Patrimônio Histórico e Artístico de Minas Gerais - IEPHA/MG e a Associação Pró-Cultura e Promoção das Artes - APPA</v>
      </c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  <c r="AL2" s="383"/>
      <c r="AM2" s="383"/>
      <c r="AN2" s="383"/>
      <c r="AO2" s="383"/>
      <c r="AP2" s="369"/>
    </row>
    <row r="3" spans="1:42" ht="15.75" customHeight="1" thickBot="1">
      <c r="A3" s="330"/>
      <c r="B3" s="388" t="s">
        <v>321</v>
      </c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388"/>
      <c r="AE3" s="388"/>
      <c r="AF3" s="388"/>
      <c r="AG3" s="388"/>
      <c r="AH3" s="388"/>
      <c r="AI3" s="388"/>
      <c r="AJ3" s="388"/>
      <c r="AK3" s="388"/>
      <c r="AL3" s="388"/>
      <c r="AM3" s="388"/>
      <c r="AN3" s="388"/>
      <c r="AO3" s="388"/>
      <c r="AP3" s="274"/>
    </row>
    <row r="4" spans="1:42" ht="26.25" thickBot="1">
      <c r="A4" s="263" t="s">
        <v>148</v>
      </c>
      <c r="B4" s="335" t="s">
        <v>312</v>
      </c>
      <c r="C4" s="322" t="s">
        <v>42</v>
      </c>
      <c r="D4" s="322" t="s">
        <v>43</v>
      </c>
      <c r="E4" s="322" t="s">
        <v>44</v>
      </c>
      <c r="F4" s="322" t="s">
        <v>45</v>
      </c>
      <c r="G4" s="322" t="s">
        <v>46</v>
      </c>
      <c r="H4" s="322" t="s">
        <v>47</v>
      </c>
      <c r="I4" s="322" t="s">
        <v>48</v>
      </c>
      <c r="J4" s="322" t="s">
        <v>49</v>
      </c>
      <c r="K4" s="322" t="s">
        <v>50</v>
      </c>
      <c r="L4" s="322" t="s">
        <v>51</v>
      </c>
      <c r="M4" s="322" t="s">
        <v>52</v>
      </c>
      <c r="N4" s="322" t="s">
        <v>53</v>
      </c>
      <c r="O4" s="322" t="s">
        <v>153</v>
      </c>
      <c r="P4" s="322" t="s">
        <v>154</v>
      </c>
      <c r="Q4" s="322" t="s">
        <v>155</v>
      </c>
      <c r="R4" s="322" t="s">
        <v>156</v>
      </c>
      <c r="S4" s="322" t="s">
        <v>157</v>
      </c>
      <c r="T4" s="322" t="s">
        <v>158</v>
      </c>
      <c r="U4" s="322" t="s">
        <v>159</v>
      </c>
      <c r="V4" s="322" t="s">
        <v>160</v>
      </c>
      <c r="W4" s="322" t="s">
        <v>161</v>
      </c>
      <c r="X4" s="322" t="s">
        <v>162</v>
      </c>
      <c r="Y4" s="322" t="s">
        <v>163</v>
      </c>
      <c r="Z4" s="322" t="s">
        <v>164</v>
      </c>
      <c r="AA4" s="322" t="s">
        <v>370</v>
      </c>
      <c r="AB4" s="322" t="s">
        <v>371</v>
      </c>
      <c r="AC4" s="322" t="s">
        <v>372</v>
      </c>
      <c r="AD4" s="322" t="s">
        <v>373</v>
      </c>
      <c r="AE4" s="322" t="s">
        <v>374</v>
      </c>
      <c r="AF4" s="322" t="s">
        <v>375</v>
      </c>
      <c r="AG4" s="322" t="s">
        <v>376</v>
      </c>
      <c r="AH4" s="323" t="s">
        <v>406</v>
      </c>
      <c r="AI4" s="324" t="s">
        <v>407</v>
      </c>
      <c r="AJ4" s="324" t="s">
        <v>408</v>
      </c>
      <c r="AK4" s="325" t="s">
        <v>2</v>
      </c>
      <c r="AL4" s="321" t="s">
        <v>409</v>
      </c>
      <c r="AM4" s="321" t="s">
        <v>410</v>
      </c>
      <c r="AN4" s="321" t="s">
        <v>411</v>
      </c>
      <c r="AO4" s="326" t="s">
        <v>219</v>
      </c>
      <c r="AP4" s="368"/>
    </row>
    <row r="5" spans="1:42">
      <c r="A5" s="336">
        <v>1</v>
      </c>
      <c r="B5" s="372" t="s">
        <v>141</v>
      </c>
      <c r="C5" s="152">
        <f>SUMPRODUCT(-(Bens!$D$4:$D$103='Gastos das Atividades'!C1),-(Bens!$G$4:$G$103))</f>
        <v>35245.9</v>
      </c>
      <c r="D5" s="152">
        <f>SUMPRODUCT(-(Bens!$D$4:$D$103='Gastos das Atividades'!D1),-(Bens!$G$4:$G$103))</f>
        <v>0</v>
      </c>
      <c r="E5" s="152">
        <f>SUMPRODUCT(-(Bens!$D$4:$D$103='Gastos das Atividades'!E1),-(Bens!$G$4:$G$103))</f>
        <v>0</v>
      </c>
      <c r="F5" s="152">
        <f>SUMPRODUCT(-(Bens!$D$4:$D$103='Gastos das Atividades'!F1),-(Bens!$G$4:$G$103))</f>
        <v>0</v>
      </c>
      <c r="G5" s="152">
        <f>SUMPRODUCT(-(Bens!$D$4:$D$103='Gastos das Atividades'!G1),-(Bens!$G$4:$G$103))</f>
        <v>0</v>
      </c>
      <c r="H5" s="152">
        <f>SUMPRODUCT(-(Bens!$D$4:$D$103='Gastos das Atividades'!H1),-(Bens!$G$4:$G$103))</f>
        <v>0</v>
      </c>
      <c r="I5" s="152">
        <f>SUMPRODUCT(-(Bens!$D$4:$D$103='Gastos das Atividades'!I1),-(Bens!$G$4:$G$103))</f>
        <v>0</v>
      </c>
      <c r="J5" s="152">
        <f>SUMPRODUCT(-(Bens!$D$4:$D$103='Gastos das Atividades'!J1),-(Bens!$G$4:$G$103))</f>
        <v>0</v>
      </c>
      <c r="K5" s="152">
        <f>SUMPRODUCT(-(Bens!$D$4:$D$103='Gastos das Atividades'!K1),-(Bens!$G$4:$G$103))</f>
        <v>0</v>
      </c>
      <c r="L5" s="152">
        <f>SUMPRODUCT(-(Bens!$D$4:$D$103='Gastos das Atividades'!L1),-(Bens!$G$4:$G$103))</f>
        <v>0</v>
      </c>
      <c r="M5" s="152">
        <f>SUMPRODUCT(-(Bens!$D$4:$D$103='Gastos das Atividades'!M1),-(Bens!$G$4:$G$103))</f>
        <v>0</v>
      </c>
      <c r="N5" s="152">
        <f>SUMPRODUCT(-(Bens!$D$4:$D$103='Gastos das Atividades'!N1),-(Bens!$G$4:$G$103))</f>
        <v>0</v>
      </c>
      <c r="O5" s="152">
        <f>SUMPRODUCT(-(Bens!$D$4:$D$103='Gastos das Atividades'!O1),-(Bens!$G$4:$G$103))</f>
        <v>12000</v>
      </c>
      <c r="P5" s="152">
        <f>SUMPRODUCT(-(Bens!$D$4:$D$103='Gastos das Atividades'!P1),-(Bens!$G$4:$G$103))</f>
        <v>0</v>
      </c>
      <c r="Q5" s="152">
        <f>SUMPRODUCT(-(Bens!$D$4:$D$103='Gastos das Atividades'!Q1),-(Bens!$G$4:$G$103))</f>
        <v>0</v>
      </c>
      <c r="R5" s="152">
        <f>SUMPRODUCT(-(Bens!$D$4:$D$103='Gastos das Atividades'!R1),-(Bens!$G$4:$G$103))</f>
        <v>0</v>
      </c>
      <c r="S5" s="152">
        <f>SUMPRODUCT(-(Bens!$D$4:$D$103='Gastos das Atividades'!S1),-(Bens!$G$4:$G$103))</f>
        <v>0</v>
      </c>
      <c r="T5" s="152">
        <f>SUMPRODUCT(-(Bens!$D$4:$D$103='Gastos das Atividades'!T1),-(Bens!$G$4:$G$103))</f>
        <v>0</v>
      </c>
      <c r="U5" s="152">
        <f>SUMPRODUCT(-(Bens!$D$4:$D$103='Gastos das Atividades'!U1),-(Bens!$G$4:$G$103))</f>
        <v>0</v>
      </c>
      <c r="V5" s="152">
        <f>SUMPRODUCT(-(Bens!$D$4:$D$103='Gastos das Atividades'!V1),-(Bens!$G$4:$G$103))</f>
        <v>0</v>
      </c>
      <c r="W5" s="152">
        <f>SUMPRODUCT(-(Bens!$D$4:$D$103='Gastos das Atividades'!W1),-(Bens!$G$4:$G$103))</f>
        <v>0</v>
      </c>
      <c r="X5" s="152">
        <f>SUMPRODUCT(-(Bens!$D$4:$D$103='Gastos das Atividades'!X1),-(Bens!$G$4:$G$103))</f>
        <v>0</v>
      </c>
      <c r="Y5" s="152">
        <f>SUMPRODUCT(-(Bens!$D$4:$D$103='Gastos das Atividades'!Y1),-(Bens!$G$4:$G$103))</f>
        <v>0</v>
      </c>
      <c r="Z5" s="152">
        <f>SUMPRODUCT(-(Bens!$D$4:$D$103='Gastos das Atividades'!Z1),-(Bens!$G$4:$G$103))</f>
        <v>0</v>
      </c>
      <c r="AA5" s="152">
        <f>SUMPRODUCT(-(Bens!$D$4:$D$103='Gastos das Atividades'!AA1),-(Bens!$G$4:$G$103))</f>
        <v>0</v>
      </c>
      <c r="AB5" s="152">
        <f>SUMPRODUCT(-(Bens!$D$4:$D$103='Gastos das Atividades'!AB1),-(Bens!$G$4:$G$103))</f>
        <v>0</v>
      </c>
      <c r="AC5" s="152">
        <f>SUMPRODUCT(-(Bens!$D$4:$D$103='Gastos das Atividades'!AC1),-(Bens!$G$4:$G$103))</f>
        <v>0</v>
      </c>
      <c r="AD5" s="152">
        <f>SUMPRODUCT(-(Bens!$D$4:$D$103='Gastos das Atividades'!AD1),-(Bens!$G$4:$G$103))</f>
        <v>0</v>
      </c>
      <c r="AE5" s="152">
        <f>SUMPRODUCT(-(Bens!$D$4:$D$103='Gastos das Atividades'!AE1),-(Bens!$G$4:$G$103))</f>
        <v>0</v>
      </c>
      <c r="AF5" s="152">
        <f>SUMPRODUCT(-(Bens!$D$4:$D$103='Gastos das Atividades'!AF1),-(Bens!$G$4:$G$103))</f>
        <v>0</v>
      </c>
      <c r="AG5" s="152">
        <f>SUMPRODUCT(-(Bens!$D$4:$D$103='Gastos das Atividades'!AG1),-(Bens!$G$4:$G$103))</f>
        <v>0</v>
      </c>
      <c r="AH5" s="337">
        <f>SUM(C5:N5)</f>
        <v>35245.9</v>
      </c>
      <c r="AI5" s="152">
        <f>SUM(O5:Z5)</f>
        <v>12000</v>
      </c>
      <c r="AJ5" s="152">
        <f>SUM(AA5:AG5)</f>
        <v>0</v>
      </c>
      <c r="AK5" s="338">
        <f>SUM(C5:AG5)</f>
        <v>47245.9</v>
      </c>
      <c r="AL5" s="159">
        <f t="shared" ref="AL5:AO20" si="0">IF($AK$35=0,0,AH5/$AK$35)</f>
        <v>1.7242366605000014E-2</v>
      </c>
      <c r="AM5" s="159">
        <f t="shared" si="0"/>
        <v>5.8704246241406853E-3</v>
      </c>
      <c r="AN5" s="159">
        <f t="shared" si="0"/>
        <v>0</v>
      </c>
      <c r="AO5" s="339">
        <f t="shared" si="0"/>
        <v>2.31127912291407E-2</v>
      </c>
    </row>
    <row r="6" spans="1:42">
      <c r="A6" s="340">
        <v>2</v>
      </c>
      <c r="B6" s="373" t="s">
        <v>367</v>
      </c>
      <c r="C6" s="152">
        <f>SUMPRODUCT(-('Fluxo de Gastos Gerais'!$F$4:$F$1003='Gastos das Atividades'!$B6),-('Gastos das Atividades'!C$1&gt;='Fluxo de Gastos Gerais'!$D$4:$D$1003),-('Gastos das Atividades'!C$1&lt;='Fluxo de Gastos Gerais'!$E$4:$E$1003),-('Fluxo de Gastos Gerais'!$C$4:$C$1003))</f>
        <v>12866.6666666</v>
      </c>
      <c r="D6" s="152">
        <f>SUMPRODUCT(-('Fluxo de Gastos Gerais'!$F$4:$F$1003='Gastos das Atividades'!$B6),-('Gastos das Atividades'!D$1&gt;='Fluxo de Gastos Gerais'!$D$4:$D$1003),-('Gastos das Atividades'!D$1&lt;='Fluxo de Gastos Gerais'!$E$4:$E$1003),-('Fluxo de Gastos Gerais'!$C$4:$C$1003))</f>
        <v>12866.6666666</v>
      </c>
      <c r="E6" s="152">
        <f>SUMPRODUCT(-('Fluxo de Gastos Gerais'!$F$4:$F$1003='Gastos das Atividades'!$B6),-('Gastos das Atividades'!E$1&gt;='Fluxo de Gastos Gerais'!$D$4:$D$1003),-('Gastos das Atividades'!E$1&lt;='Fluxo de Gastos Gerais'!$E$4:$E$1003),-('Fluxo de Gastos Gerais'!$C$4:$C$1003))</f>
        <v>12866.6666666</v>
      </c>
      <c r="F6" s="152">
        <f>SUMPRODUCT(-('Fluxo de Gastos Gerais'!$F$4:$F$1003='Gastos das Atividades'!$B6),-('Gastos das Atividades'!F$1&gt;='Fluxo de Gastos Gerais'!$D$4:$D$1003),-('Gastos das Atividades'!F$1&lt;='Fluxo de Gastos Gerais'!$E$4:$E$1003),-('Fluxo de Gastos Gerais'!$C$4:$C$1003))</f>
        <v>12866.6666666</v>
      </c>
      <c r="G6" s="152">
        <f>SUMPRODUCT(-('Fluxo de Gastos Gerais'!$F$4:$F$1003='Gastos das Atividades'!$B6),-('Gastos das Atividades'!G$1&gt;='Fluxo de Gastos Gerais'!$D$4:$D$1003),-('Gastos das Atividades'!G$1&lt;='Fluxo de Gastos Gerais'!$E$4:$E$1003),-('Fluxo de Gastos Gerais'!$C$4:$C$1003))</f>
        <v>12866.6666666</v>
      </c>
      <c r="H6" s="152">
        <f>SUMPRODUCT(-('Fluxo de Gastos Gerais'!$F$4:$F$1003='Gastos das Atividades'!$B6),-('Gastos das Atividades'!H$1&gt;='Fluxo de Gastos Gerais'!$D$4:$D$1003),-('Gastos das Atividades'!H$1&lt;='Fluxo de Gastos Gerais'!$E$4:$E$1003),-('Fluxo de Gastos Gerais'!$C$4:$C$1003))</f>
        <v>12866.6666666</v>
      </c>
      <c r="I6" s="152">
        <f>SUMPRODUCT(-('Fluxo de Gastos Gerais'!$F$4:$F$1003='Gastos das Atividades'!$B6),-('Gastos das Atividades'!I$1&gt;='Fluxo de Gastos Gerais'!$D$4:$D$1003),-('Gastos das Atividades'!I$1&lt;='Fluxo de Gastos Gerais'!$E$4:$E$1003),-('Fluxo de Gastos Gerais'!$C$4:$C$1003))</f>
        <v>12866.6666666</v>
      </c>
      <c r="J6" s="152">
        <f>SUMPRODUCT(-('Fluxo de Gastos Gerais'!$F$4:$F$1003='Gastos das Atividades'!$B6),-('Gastos das Atividades'!J$1&gt;='Fluxo de Gastos Gerais'!$D$4:$D$1003),-('Gastos das Atividades'!J$1&lt;='Fluxo de Gastos Gerais'!$E$4:$E$1003),-('Fluxo de Gastos Gerais'!$C$4:$C$1003))</f>
        <v>12866.6666666</v>
      </c>
      <c r="K6" s="152">
        <f>SUMPRODUCT(-('Fluxo de Gastos Gerais'!$F$4:$F$1003='Gastos das Atividades'!$B6),-('Gastos das Atividades'!K$1&gt;='Fluxo de Gastos Gerais'!$D$4:$D$1003),-('Gastos das Atividades'!K$1&lt;='Fluxo de Gastos Gerais'!$E$4:$E$1003),-('Fluxo de Gastos Gerais'!$C$4:$C$1003))</f>
        <v>12866.6666666</v>
      </c>
      <c r="L6" s="152">
        <f>SUMPRODUCT(-('Fluxo de Gastos Gerais'!$F$4:$F$1003='Gastos das Atividades'!$B6),-('Gastos das Atividades'!L$1&gt;='Fluxo de Gastos Gerais'!$D$4:$D$1003),-('Gastos das Atividades'!L$1&lt;='Fluxo de Gastos Gerais'!$E$4:$E$1003),-('Fluxo de Gastos Gerais'!$C$4:$C$1003))</f>
        <v>12866.6666666</v>
      </c>
      <c r="M6" s="152">
        <f>SUMPRODUCT(-('Fluxo de Gastos Gerais'!$F$4:$F$1003='Gastos das Atividades'!$B6),-('Gastos das Atividades'!M$1&gt;='Fluxo de Gastos Gerais'!$D$4:$D$1003),-('Gastos das Atividades'!M$1&lt;='Fluxo de Gastos Gerais'!$E$4:$E$1003),-('Fluxo de Gastos Gerais'!$C$4:$C$1003))</f>
        <v>12866.6666666</v>
      </c>
      <c r="N6" s="152">
        <f>SUMPRODUCT(-('Fluxo de Gastos Gerais'!$F$4:$F$1003='Gastos das Atividades'!$B6),-('Gastos das Atividades'!N$1&gt;='Fluxo de Gastos Gerais'!$D$4:$D$1003),-('Gastos das Atividades'!N$1&lt;='Fluxo de Gastos Gerais'!$E$4:$E$1003),-('Fluxo de Gastos Gerais'!$C$4:$C$1003))</f>
        <v>12866.6666666</v>
      </c>
      <c r="O6" s="152">
        <f>SUMPRODUCT(-('Fluxo de Gastos Gerais'!$F$4:$F$1003='Gastos das Atividades'!$B6),-('Gastos das Atividades'!O$1&gt;='Fluxo de Gastos Gerais'!$D$4:$D$1003),-('Gastos das Atividades'!O$1&lt;='Fluxo de Gastos Gerais'!$E$4:$E$1003),-('Fluxo de Gastos Gerais'!$C$4:$C$1003))</f>
        <v>13958.333549999999</v>
      </c>
      <c r="P6" s="152">
        <f>SUMPRODUCT(-('Fluxo de Gastos Gerais'!$F$4:$F$1003='Gastos das Atividades'!$B6),-('Gastos das Atividades'!P$1&gt;='Fluxo de Gastos Gerais'!$D$4:$D$1003),-('Gastos das Atividades'!P$1&lt;='Fluxo de Gastos Gerais'!$E$4:$E$1003),-('Fluxo de Gastos Gerais'!$C$4:$C$1003))</f>
        <v>13958.333549999999</v>
      </c>
      <c r="Q6" s="152">
        <f>SUMPRODUCT(-('Fluxo de Gastos Gerais'!$F$4:$F$1003='Gastos das Atividades'!$B6),-('Gastos das Atividades'!Q$1&gt;='Fluxo de Gastos Gerais'!$D$4:$D$1003),-('Gastos das Atividades'!Q$1&lt;='Fluxo de Gastos Gerais'!$E$4:$E$1003),-('Fluxo de Gastos Gerais'!$C$4:$C$1003))</f>
        <v>13958.333549999999</v>
      </c>
      <c r="R6" s="152">
        <f>SUMPRODUCT(-('Fluxo de Gastos Gerais'!$F$4:$F$1003='Gastos das Atividades'!$B6),-('Gastos das Atividades'!R$1&gt;='Fluxo de Gastos Gerais'!$D$4:$D$1003),-('Gastos das Atividades'!R$1&lt;='Fluxo de Gastos Gerais'!$E$4:$E$1003),-('Fluxo de Gastos Gerais'!$C$4:$C$1003))</f>
        <v>13958.333549999999</v>
      </c>
      <c r="S6" s="152">
        <f>SUMPRODUCT(-('Fluxo de Gastos Gerais'!$F$4:$F$1003='Gastos das Atividades'!$B6),-('Gastos das Atividades'!S$1&gt;='Fluxo de Gastos Gerais'!$D$4:$D$1003),-('Gastos das Atividades'!S$1&lt;='Fluxo de Gastos Gerais'!$E$4:$E$1003),-('Fluxo de Gastos Gerais'!$C$4:$C$1003))</f>
        <v>13958.333549999999</v>
      </c>
      <c r="T6" s="152">
        <f>SUMPRODUCT(-('Fluxo de Gastos Gerais'!$F$4:$F$1003='Gastos das Atividades'!$B6),-('Gastos das Atividades'!T$1&gt;='Fluxo de Gastos Gerais'!$D$4:$D$1003),-('Gastos das Atividades'!T$1&lt;='Fluxo de Gastos Gerais'!$E$4:$E$1003),-('Fluxo de Gastos Gerais'!$C$4:$C$1003))</f>
        <v>13958.333549999999</v>
      </c>
      <c r="U6" s="152">
        <f>SUMPRODUCT(-('Fluxo de Gastos Gerais'!$F$4:$F$1003='Gastos das Atividades'!$B6),-('Gastos das Atividades'!U$1&gt;='Fluxo de Gastos Gerais'!$D$4:$D$1003),-('Gastos das Atividades'!U$1&lt;='Fluxo de Gastos Gerais'!$E$4:$E$1003),-('Fluxo de Gastos Gerais'!$C$4:$C$1003))</f>
        <v>13958.333549999999</v>
      </c>
      <c r="V6" s="152">
        <f>SUMPRODUCT(-('Fluxo de Gastos Gerais'!$F$4:$F$1003='Gastos das Atividades'!$B6),-('Gastos das Atividades'!V$1&gt;='Fluxo de Gastos Gerais'!$D$4:$D$1003),-('Gastos das Atividades'!V$1&lt;='Fluxo de Gastos Gerais'!$E$4:$E$1003),-('Fluxo de Gastos Gerais'!$C$4:$C$1003))</f>
        <v>13958.333549999999</v>
      </c>
      <c r="W6" s="152">
        <f>SUMPRODUCT(-('Fluxo de Gastos Gerais'!$F$4:$F$1003='Gastos das Atividades'!$B6),-('Gastos das Atividades'!W$1&gt;='Fluxo de Gastos Gerais'!$D$4:$D$1003),-('Gastos das Atividades'!W$1&lt;='Fluxo de Gastos Gerais'!$E$4:$E$1003),-('Fluxo de Gastos Gerais'!$C$4:$C$1003))</f>
        <v>13958.333549999999</v>
      </c>
      <c r="X6" s="152">
        <f>SUMPRODUCT(-('Fluxo de Gastos Gerais'!$F$4:$F$1003='Gastos das Atividades'!$B6),-('Gastos das Atividades'!X$1&gt;='Fluxo de Gastos Gerais'!$D$4:$D$1003),-('Gastos das Atividades'!X$1&lt;='Fluxo de Gastos Gerais'!$E$4:$E$1003),-('Fluxo de Gastos Gerais'!$C$4:$C$1003))</f>
        <v>13958.333549999999</v>
      </c>
      <c r="Y6" s="152">
        <f>SUMPRODUCT(-('Fluxo de Gastos Gerais'!$F$4:$F$1003='Gastos das Atividades'!$B6),-('Gastos das Atividades'!Y$1&gt;='Fluxo de Gastos Gerais'!$D$4:$D$1003),-('Gastos das Atividades'!Y$1&lt;='Fluxo de Gastos Gerais'!$E$4:$E$1003),-('Fluxo de Gastos Gerais'!$C$4:$C$1003))</f>
        <v>13958.333549999999</v>
      </c>
      <c r="Z6" s="152">
        <f>SUMPRODUCT(-('Fluxo de Gastos Gerais'!$F$4:$F$1003='Gastos das Atividades'!$B6),-('Gastos das Atividades'!Z$1&gt;='Fluxo de Gastos Gerais'!$D$4:$D$1003),-('Gastos das Atividades'!Z$1&lt;='Fluxo de Gastos Gerais'!$E$4:$E$1003),-('Fluxo de Gastos Gerais'!$C$4:$C$1003))</f>
        <v>13958.333549999999</v>
      </c>
      <c r="AA6" s="152">
        <f>SUMPRODUCT(-('Fluxo de Gastos Gerais'!$F$4:$F$1003='Gastos das Atividades'!$B6),-('Gastos das Atividades'!AA$1&gt;='Fluxo de Gastos Gerais'!$D$4:$D$1003),-('Gastos das Atividades'!AA$1&lt;='Fluxo de Gastos Gerais'!$E$4:$E$1003),-('Fluxo de Gastos Gerais'!$C$4:$C$1003))</f>
        <v>0</v>
      </c>
      <c r="AB6" s="152">
        <f>SUMPRODUCT(-('Fluxo de Gastos Gerais'!$F$4:$F$1003='Gastos das Atividades'!$B6),-('Gastos das Atividades'!AB$1&gt;='Fluxo de Gastos Gerais'!$D$4:$D$1003),-('Gastos das Atividades'!AB$1&lt;='Fluxo de Gastos Gerais'!$E$4:$E$1003),-('Fluxo de Gastos Gerais'!$C$4:$C$1003))</f>
        <v>0</v>
      </c>
      <c r="AC6" s="152">
        <f>SUMPRODUCT(-('Fluxo de Gastos Gerais'!$F$4:$F$1003='Gastos das Atividades'!$B6),-('Gastos das Atividades'!AC$1&gt;='Fluxo de Gastos Gerais'!$D$4:$D$1003),-('Gastos das Atividades'!AC$1&lt;='Fluxo de Gastos Gerais'!$E$4:$E$1003),-('Fluxo de Gastos Gerais'!$C$4:$C$1003))</f>
        <v>0</v>
      </c>
      <c r="AD6" s="152">
        <f>SUMPRODUCT(-('Fluxo de Gastos Gerais'!$F$4:$F$1003='Gastos das Atividades'!$B6),-('Gastos das Atividades'!AD$1&gt;='Fluxo de Gastos Gerais'!$D$4:$D$1003),-('Gastos das Atividades'!AD$1&lt;='Fluxo de Gastos Gerais'!$E$4:$E$1003),-('Fluxo de Gastos Gerais'!$C$4:$C$1003))</f>
        <v>0</v>
      </c>
      <c r="AE6" s="152">
        <f>SUMPRODUCT(-('Fluxo de Gastos Gerais'!$F$4:$F$1003='Gastos das Atividades'!$B6),-('Gastos das Atividades'!AE$1&gt;='Fluxo de Gastos Gerais'!$D$4:$D$1003),-('Gastos das Atividades'!AE$1&lt;='Fluxo de Gastos Gerais'!$E$4:$E$1003),-('Fluxo de Gastos Gerais'!$C$4:$C$1003))</f>
        <v>0</v>
      </c>
      <c r="AF6" s="152">
        <f>SUMPRODUCT(-('Fluxo de Gastos Gerais'!$F$4:$F$1003='Gastos das Atividades'!$B6),-('Gastos das Atividades'!AF$1&gt;='Fluxo de Gastos Gerais'!$D$4:$D$1003),-('Gastos das Atividades'!AF$1&lt;='Fluxo de Gastos Gerais'!$E$4:$E$1003),-('Fluxo de Gastos Gerais'!$C$4:$C$1003))</f>
        <v>0</v>
      </c>
      <c r="AG6" s="152">
        <f>SUMPRODUCT(-('Fluxo de Gastos Gerais'!$F$4:$F$1003='Gastos das Atividades'!$B6),-('Gastos das Atividades'!AG$1&gt;='Fluxo de Gastos Gerais'!$D$4:$D$1003),-('Gastos das Atividades'!AG$1&lt;='Fluxo de Gastos Gerais'!$E$4:$E$1003),-('Fluxo de Gastos Gerais'!$C$4:$C$1003))</f>
        <v>0</v>
      </c>
      <c r="AH6" s="337">
        <f t="shared" ref="AH6:AH34" si="1">SUM(C6:N6)</f>
        <v>154399.99999919999</v>
      </c>
      <c r="AI6" s="152">
        <f t="shared" ref="AI6:AI34" si="2">SUM(O6:Z6)</f>
        <v>167500.00260000001</v>
      </c>
      <c r="AJ6" s="152">
        <f t="shared" ref="AJ6:AJ34" si="3">SUM(AA6:AG6)</f>
        <v>0</v>
      </c>
      <c r="AK6" s="338">
        <f>SUM(C6:AG6)</f>
        <v>321900.0025992</v>
      </c>
      <c r="AL6" s="159">
        <f t="shared" si="0"/>
        <v>7.5532796830218782E-2</v>
      </c>
      <c r="AM6" s="159">
        <f t="shared" si="0"/>
        <v>8.1941344983889067E-2</v>
      </c>
      <c r="AN6" s="159">
        <f t="shared" si="0"/>
        <v>0</v>
      </c>
      <c r="AO6" s="339">
        <f t="shared" si="0"/>
        <v>0.15747414181410785</v>
      </c>
    </row>
    <row r="7" spans="1:42">
      <c r="A7" s="340">
        <v>3</v>
      </c>
      <c r="B7" s="374" t="s">
        <v>413</v>
      </c>
      <c r="C7" s="152">
        <f>SUMPRODUCT(-('Fluxo de Gastos Gerais'!$F$4:$F$1003='Gastos das Atividades'!$B7),-('Gastos das Atividades'!C$1&gt;='Fluxo de Gastos Gerais'!$D$4:$D$1003),-('Gastos das Atividades'!C$1&lt;='Fluxo de Gastos Gerais'!$E$4:$E$1003),-('Fluxo de Gastos Gerais'!$C$4:$C$1003))</f>
        <v>8333.3333333333339</v>
      </c>
      <c r="D7" s="152">
        <f>SUMPRODUCT(-('Fluxo de Gastos Gerais'!$F$4:$F$1003='Gastos das Atividades'!$B7),-('Gastos das Atividades'!D$1&gt;='Fluxo de Gastos Gerais'!$D$4:$D$1003),-('Gastos das Atividades'!D$1&lt;='Fluxo de Gastos Gerais'!$E$4:$E$1003),-('Fluxo de Gastos Gerais'!$C$4:$C$1003))</f>
        <v>15666.666666666668</v>
      </c>
      <c r="E7" s="152">
        <f>SUMPRODUCT(-('Fluxo de Gastos Gerais'!$F$4:$F$1003='Gastos das Atividades'!$B7),-('Gastos das Atividades'!E$1&gt;='Fluxo de Gastos Gerais'!$D$4:$D$1003),-('Gastos das Atividades'!E$1&lt;='Fluxo de Gastos Gerais'!$E$4:$E$1003),-('Fluxo de Gastos Gerais'!$C$4:$C$1003))</f>
        <v>36660.000333333337</v>
      </c>
      <c r="F7" s="152">
        <f>SUMPRODUCT(-('Fluxo de Gastos Gerais'!$F$4:$F$1003='Gastos das Atividades'!$B7),-('Gastos das Atividades'!F$1&gt;='Fluxo de Gastos Gerais'!$D$4:$D$1003),-('Gastos das Atividades'!F$1&lt;='Fluxo de Gastos Gerais'!$E$4:$E$1003),-('Fluxo de Gastos Gerais'!$C$4:$C$1003))</f>
        <v>36660.000333333337</v>
      </c>
      <c r="G7" s="152">
        <f>SUMPRODUCT(-('Fluxo de Gastos Gerais'!$F$4:$F$1003='Gastos das Atividades'!$B7),-('Gastos das Atividades'!G$1&gt;='Fluxo de Gastos Gerais'!$D$4:$D$1003),-('Gastos das Atividades'!G$1&lt;='Fluxo de Gastos Gerais'!$E$4:$E$1003),-('Fluxo de Gastos Gerais'!$C$4:$C$1003))</f>
        <v>36660.000333333337</v>
      </c>
      <c r="H7" s="152">
        <f>SUMPRODUCT(-('Fluxo de Gastos Gerais'!$F$4:$F$1003='Gastos das Atividades'!$B7),-('Gastos das Atividades'!H$1&gt;='Fluxo de Gastos Gerais'!$D$4:$D$1003),-('Gastos das Atividades'!H$1&lt;='Fluxo de Gastos Gerais'!$E$4:$E$1003),-('Fluxo de Gastos Gerais'!$C$4:$C$1003))</f>
        <v>36660.000333333337</v>
      </c>
      <c r="I7" s="152">
        <f>SUMPRODUCT(-('Fluxo de Gastos Gerais'!$F$4:$F$1003='Gastos das Atividades'!$B7),-('Gastos das Atividades'!I$1&gt;='Fluxo de Gastos Gerais'!$D$4:$D$1003),-('Gastos das Atividades'!I$1&lt;='Fluxo de Gastos Gerais'!$E$4:$E$1003),-('Fluxo de Gastos Gerais'!$C$4:$C$1003))</f>
        <v>36660.000333333337</v>
      </c>
      <c r="J7" s="152">
        <f>SUMPRODUCT(-('Fluxo de Gastos Gerais'!$F$4:$F$1003='Gastos das Atividades'!$B7),-('Gastos das Atividades'!J$1&gt;='Fluxo de Gastos Gerais'!$D$4:$D$1003),-('Gastos das Atividades'!J$1&lt;='Fluxo de Gastos Gerais'!$E$4:$E$1003),-('Fluxo de Gastos Gerais'!$C$4:$C$1003))</f>
        <v>36660.000333333337</v>
      </c>
      <c r="K7" s="152">
        <f>SUMPRODUCT(-('Fluxo de Gastos Gerais'!$F$4:$F$1003='Gastos das Atividades'!$B7),-('Gastos das Atividades'!K$1&gt;='Fluxo de Gastos Gerais'!$D$4:$D$1003),-('Gastos das Atividades'!K$1&lt;='Fluxo de Gastos Gerais'!$E$4:$E$1003),-('Fluxo de Gastos Gerais'!$C$4:$C$1003))</f>
        <v>36660.000333333337</v>
      </c>
      <c r="L7" s="152">
        <f>SUMPRODUCT(-('Fluxo de Gastos Gerais'!$F$4:$F$1003='Gastos das Atividades'!$B7),-('Gastos das Atividades'!L$1&gt;='Fluxo de Gastos Gerais'!$D$4:$D$1003),-('Gastos das Atividades'!L$1&lt;='Fluxo de Gastos Gerais'!$E$4:$E$1003),-('Fluxo de Gastos Gerais'!$C$4:$C$1003))</f>
        <v>36660.000333333337</v>
      </c>
      <c r="M7" s="152">
        <f>SUMPRODUCT(-('Fluxo de Gastos Gerais'!$F$4:$F$1003='Gastos das Atividades'!$B7),-('Gastos das Atividades'!M$1&gt;='Fluxo de Gastos Gerais'!$D$4:$D$1003),-('Gastos das Atividades'!M$1&lt;='Fluxo de Gastos Gerais'!$E$4:$E$1003),-('Fluxo de Gastos Gerais'!$C$4:$C$1003))</f>
        <v>36660.000333333337</v>
      </c>
      <c r="N7" s="152">
        <f>SUMPRODUCT(-('Fluxo de Gastos Gerais'!$F$4:$F$1003='Gastos das Atividades'!$B7),-('Gastos das Atividades'!N$1&gt;='Fluxo de Gastos Gerais'!$D$4:$D$1003),-('Gastos das Atividades'!N$1&lt;='Fluxo de Gastos Gerais'!$E$4:$E$1003),-('Fluxo de Gastos Gerais'!$C$4:$C$1003))</f>
        <v>36660.000333333337</v>
      </c>
      <c r="O7" s="152">
        <f>SUMPRODUCT(-('Fluxo de Gastos Gerais'!$F$4:$F$1003='Gastos das Atividades'!$B7),-('Gastos das Atividades'!O$1&gt;='Fluxo de Gastos Gerais'!$D$4:$D$1003),-('Gastos das Atividades'!O$1&lt;='Fluxo de Gastos Gerais'!$E$4:$E$1003),-('Fluxo de Gastos Gerais'!$C$4:$C$1003))</f>
        <v>35458.333333333336</v>
      </c>
      <c r="P7" s="152">
        <f>SUMPRODUCT(-('Fluxo de Gastos Gerais'!$F$4:$F$1003='Gastos das Atividades'!$B7),-('Gastos das Atividades'!P$1&gt;='Fluxo de Gastos Gerais'!$D$4:$D$1003),-('Gastos das Atividades'!P$1&lt;='Fluxo de Gastos Gerais'!$E$4:$E$1003),-('Fluxo de Gastos Gerais'!$C$4:$C$1003))</f>
        <v>35458.333333333336</v>
      </c>
      <c r="Q7" s="152">
        <f>SUMPRODUCT(-('Fluxo de Gastos Gerais'!$F$4:$F$1003='Gastos das Atividades'!$B7),-('Gastos das Atividades'!Q$1&gt;='Fluxo de Gastos Gerais'!$D$4:$D$1003),-('Gastos das Atividades'!Q$1&lt;='Fluxo de Gastos Gerais'!$E$4:$E$1003),-('Fluxo de Gastos Gerais'!$C$4:$C$1003))</f>
        <v>35458.333333333336</v>
      </c>
      <c r="R7" s="152">
        <f>SUMPRODUCT(-('Fluxo de Gastos Gerais'!$F$4:$F$1003='Gastos das Atividades'!$B7),-('Gastos das Atividades'!R$1&gt;='Fluxo de Gastos Gerais'!$D$4:$D$1003),-('Gastos das Atividades'!R$1&lt;='Fluxo de Gastos Gerais'!$E$4:$E$1003),-('Fluxo de Gastos Gerais'!$C$4:$C$1003))</f>
        <v>35458.333333333336</v>
      </c>
      <c r="S7" s="152">
        <f>SUMPRODUCT(-('Fluxo de Gastos Gerais'!$F$4:$F$1003='Gastos das Atividades'!$B7),-('Gastos das Atividades'!S$1&gt;='Fluxo de Gastos Gerais'!$D$4:$D$1003),-('Gastos das Atividades'!S$1&lt;='Fluxo de Gastos Gerais'!$E$4:$E$1003),-('Fluxo de Gastos Gerais'!$C$4:$C$1003))</f>
        <v>35458.333333333336</v>
      </c>
      <c r="T7" s="152">
        <f>SUMPRODUCT(-('Fluxo de Gastos Gerais'!$F$4:$F$1003='Gastos das Atividades'!$B7),-('Gastos das Atividades'!T$1&gt;='Fluxo de Gastos Gerais'!$D$4:$D$1003),-('Gastos das Atividades'!T$1&lt;='Fluxo de Gastos Gerais'!$E$4:$E$1003),-('Fluxo de Gastos Gerais'!$C$4:$C$1003))</f>
        <v>35458.333333333336</v>
      </c>
      <c r="U7" s="152">
        <f>SUMPRODUCT(-('Fluxo de Gastos Gerais'!$F$4:$F$1003='Gastos das Atividades'!$B7),-('Gastos das Atividades'!U$1&gt;='Fluxo de Gastos Gerais'!$D$4:$D$1003),-('Gastos das Atividades'!U$1&lt;='Fluxo de Gastos Gerais'!$E$4:$E$1003),-('Fluxo de Gastos Gerais'!$C$4:$C$1003))</f>
        <v>35458.333333333336</v>
      </c>
      <c r="V7" s="152">
        <f>SUMPRODUCT(-('Fluxo de Gastos Gerais'!$F$4:$F$1003='Gastos das Atividades'!$B7),-('Gastos das Atividades'!V$1&gt;='Fluxo de Gastos Gerais'!$D$4:$D$1003),-('Gastos das Atividades'!V$1&lt;='Fluxo de Gastos Gerais'!$E$4:$E$1003),-('Fluxo de Gastos Gerais'!$C$4:$C$1003))</f>
        <v>35458.333333333336</v>
      </c>
      <c r="W7" s="152">
        <f>SUMPRODUCT(-('Fluxo de Gastos Gerais'!$F$4:$F$1003='Gastos das Atividades'!$B7),-('Gastos das Atividades'!W$1&gt;='Fluxo de Gastos Gerais'!$D$4:$D$1003),-('Gastos das Atividades'!W$1&lt;='Fluxo de Gastos Gerais'!$E$4:$E$1003),-('Fluxo de Gastos Gerais'!$C$4:$C$1003))</f>
        <v>35458.333333333336</v>
      </c>
      <c r="X7" s="152">
        <f>SUMPRODUCT(-('Fluxo de Gastos Gerais'!$F$4:$F$1003='Gastos das Atividades'!$B7),-('Gastos das Atividades'!X$1&gt;='Fluxo de Gastos Gerais'!$D$4:$D$1003),-('Gastos das Atividades'!X$1&lt;='Fluxo de Gastos Gerais'!$E$4:$E$1003),-('Fluxo de Gastos Gerais'!$C$4:$C$1003))</f>
        <v>35458.333333333336</v>
      </c>
      <c r="Y7" s="152">
        <f>SUMPRODUCT(-('Fluxo de Gastos Gerais'!$F$4:$F$1003='Gastos das Atividades'!$B7),-('Gastos das Atividades'!Y$1&gt;='Fluxo de Gastos Gerais'!$D$4:$D$1003),-('Gastos das Atividades'!Y$1&lt;='Fluxo de Gastos Gerais'!$E$4:$E$1003),-('Fluxo de Gastos Gerais'!$C$4:$C$1003))</f>
        <v>35458.333333333336</v>
      </c>
      <c r="Z7" s="152">
        <f>SUMPRODUCT(-('Fluxo de Gastos Gerais'!$F$4:$F$1003='Gastos das Atividades'!$B7),-('Gastos das Atividades'!Z$1&gt;='Fluxo de Gastos Gerais'!$D$4:$D$1003),-('Gastos das Atividades'!Z$1&lt;='Fluxo de Gastos Gerais'!$E$4:$E$1003),-('Fluxo de Gastos Gerais'!$C$4:$C$1003))</f>
        <v>35458.333333333336</v>
      </c>
      <c r="AA7" s="152">
        <f>SUMPRODUCT(-('Fluxo de Gastos Gerais'!$F$4:$F$1003='Gastos das Atividades'!$B7),-('Gastos das Atividades'!AA$1&gt;='Fluxo de Gastos Gerais'!$D$4:$D$1003),-('Gastos das Atividades'!AA$1&lt;='Fluxo de Gastos Gerais'!$E$4:$E$1003),-('Fluxo de Gastos Gerais'!$C$4:$C$1003))</f>
        <v>0</v>
      </c>
      <c r="AB7" s="152">
        <f>SUMPRODUCT(-('Fluxo de Gastos Gerais'!$F$4:$F$1003='Gastos das Atividades'!$B7),-('Gastos das Atividades'!AB$1&gt;='Fluxo de Gastos Gerais'!$D$4:$D$1003),-('Gastos das Atividades'!AB$1&lt;='Fluxo de Gastos Gerais'!$E$4:$E$1003),-('Fluxo de Gastos Gerais'!$C$4:$C$1003))</f>
        <v>0</v>
      </c>
      <c r="AC7" s="152">
        <f>SUMPRODUCT(-('Fluxo de Gastos Gerais'!$F$4:$F$1003='Gastos das Atividades'!$B7),-('Gastos das Atividades'!AC$1&gt;='Fluxo de Gastos Gerais'!$D$4:$D$1003),-('Gastos das Atividades'!AC$1&lt;='Fluxo de Gastos Gerais'!$E$4:$E$1003),-('Fluxo de Gastos Gerais'!$C$4:$C$1003))</f>
        <v>0</v>
      </c>
      <c r="AD7" s="152">
        <f>SUMPRODUCT(-('Fluxo de Gastos Gerais'!$F$4:$F$1003='Gastos das Atividades'!$B7),-('Gastos das Atividades'!AD$1&gt;='Fluxo de Gastos Gerais'!$D$4:$D$1003),-('Gastos das Atividades'!AD$1&lt;='Fluxo de Gastos Gerais'!$E$4:$E$1003),-('Fluxo de Gastos Gerais'!$C$4:$C$1003))</f>
        <v>0</v>
      </c>
      <c r="AE7" s="152">
        <f>SUMPRODUCT(-('Fluxo de Gastos Gerais'!$F$4:$F$1003='Gastos das Atividades'!$B7),-('Gastos das Atividades'!AE$1&gt;='Fluxo de Gastos Gerais'!$D$4:$D$1003),-('Gastos das Atividades'!AE$1&lt;='Fluxo de Gastos Gerais'!$E$4:$E$1003),-('Fluxo de Gastos Gerais'!$C$4:$C$1003))</f>
        <v>0</v>
      </c>
      <c r="AF7" s="152">
        <f>SUMPRODUCT(-('Fluxo de Gastos Gerais'!$F$4:$F$1003='Gastos das Atividades'!$B7),-('Gastos das Atividades'!AF$1&gt;='Fluxo de Gastos Gerais'!$D$4:$D$1003),-('Gastos das Atividades'!AF$1&lt;='Fluxo de Gastos Gerais'!$E$4:$E$1003),-('Fluxo de Gastos Gerais'!$C$4:$C$1003))</f>
        <v>0</v>
      </c>
      <c r="AG7" s="152">
        <f>SUMPRODUCT(-('Fluxo de Gastos Gerais'!$F$4:$F$1003='Gastos das Atividades'!$B7),-('Gastos das Atividades'!AG$1&gt;='Fluxo de Gastos Gerais'!$D$4:$D$1003),-('Gastos das Atividades'!AG$1&lt;='Fluxo de Gastos Gerais'!$E$4:$E$1003),-('Fluxo de Gastos Gerais'!$C$4:$C$1003))</f>
        <v>0</v>
      </c>
      <c r="AH7" s="337">
        <f t="shared" si="1"/>
        <v>390600.00333333336</v>
      </c>
      <c r="AI7" s="152">
        <f t="shared" si="2"/>
        <v>425499.99999999994</v>
      </c>
      <c r="AJ7" s="152">
        <f t="shared" si="3"/>
        <v>0</v>
      </c>
      <c r="AK7" s="338">
        <f t="shared" ref="AK7:AK34" si="4">SUM(C7:AG7)</f>
        <v>816100.00333333365</v>
      </c>
      <c r="AL7" s="159">
        <f t="shared" si="0"/>
        <v>0.19108232314645282</v>
      </c>
      <c r="AM7" s="159">
        <f t="shared" si="0"/>
        <v>0.20815547313098842</v>
      </c>
      <c r="AN7" s="159">
        <f t="shared" si="0"/>
        <v>0</v>
      </c>
      <c r="AO7" s="339">
        <f t="shared" si="0"/>
        <v>0.39923779627744138</v>
      </c>
    </row>
    <row r="8" spans="1:42" ht="13.5" thickBot="1">
      <c r="A8" s="340">
        <v>4</v>
      </c>
      <c r="B8" s="374" t="s">
        <v>414</v>
      </c>
      <c r="C8" s="152">
        <f>SUMPRODUCT(-('Fluxo de Gastos Gerais'!$F$4:$F$1003='Gastos das Atividades'!$B8),-('Gastos das Atividades'!C$1&gt;='Fluxo de Gastos Gerais'!$D$4:$D$1003),-('Gastos das Atividades'!C$1&lt;='Fluxo de Gastos Gerais'!$E$4:$E$1003),-('Fluxo de Gastos Gerais'!$C$4:$C$1003))</f>
        <v>149444.44444444444</v>
      </c>
      <c r="D8" s="152">
        <f>SUMPRODUCT(-('Fluxo de Gastos Gerais'!$F$4:$F$1003='Gastos das Atividades'!$B8),-('Gastos das Atividades'!D$1&gt;='Fluxo de Gastos Gerais'!$D$4:$D$1003),-('Gastos das Atividades'!D$1&lt;='Fluxo de Gastos Gerais'!$E$4:$E$1003),-('Fluxo de Gastos Gerais'!$C$4:$C$1003))</f>
        <v>149444.44444444444</v>
      </c>
      <c r="E8" s="152">
        <f>SUMPRODUCT(-('Fluxo de Gastos Gerais'!$F$4:$F$1003='Gastos das Atividades'!$B8),-('Gastos das Atividades'!E$1&gt;='Fluxo de Gastos Gerais'!$D$4:$D$1003),-('Gastos das Atividades'!E$1&lt;='Fluxo de Gastos Gerais'!$E$4:$E$1003),-('Fluxo de Gastos Gerais'!$C$4:$C$1003))</f>
        <v>149444.44444444444</v>
      </c>
      <c r="F8" s="152">
        <f>SUMPRODUCT(-('Fluxo de Gastos Gerais'!$F$4:$F$1003='Gastos das Atividades'!$B8),-('Gastos das Atividades'!F$1&gt;='Fluxo de Gastos Gerais'!$D$4:$D$1003),-('Gastos das Atividades'!F$1&lt;='Fluxo de Gastos Gerais'!$E$4:$E$1003),-('Fluxo de Gastos Gerais'!$C$4:$C$1003))</f>
        <v>51111.111111111109</v>
      </c>
      <c r="G8" s="152">
        <f>SUMPRODUCT(-('Fluxo de Gastos Gerais'!$F$4:$F$1003='Gastos das Atividades'!$B8),-('Gastos das Atividades'!G$1&gt;='Fluxo de Gastos Gerais'!$D$4:$D$1003),-('Gastos das Atividades'!G$1&lt;='Fluxo de Gastos Gerais'!$E$4:$E$1003),-('Fluxo de Gastos Gerais'!$C$4:$C$1003))</f>
        <v>51111.111111111109</v>
      </c>
      <c r="H8" s="152">
        <f>SUMPRODUCT(-('Fluxo de Gastos Gerais'!$F$4:$F$1003='Gastos das Atividades'!$B8),-('Gastos das Atividades'!H$1&gt;='Fluxo de Gastos Gerais'!$D$4:$D$1003),-('Gastos das Atividades'!H$1&lt;='Fluxo de Gastos Gerais'!$E$4:$E$1003),-('Fluxo de Gastos Gerais'!$C$4:$C$1003))</f>
        <v>21111.111111111113</v>
      </c>
      <c r="I8" s="152">
        <f>SUMPRODUCT(-('Fluxo de Gastos Gerais'!$F$4:$F$1003='Gastos das Atividades'!$B8),-('Gastos das Atividades'!I$1&gt;='Fluxo de Gastos Gerais'!$D$4:$D$1003),-('Gastos das Atividades'!I$1&lt;='Fluxo de Gastos Gerais'!$E$4:$E$1003),-('Fluxo de Gastos Gerais'!$C$4:$C$1003))</f>
        <v>21111.111111111113</v>
      </c>
      <c r="J8" s="152">
        <f>SUMPRODUCT(-('Fluxo de Gastos Gerais'!$F$4:$F$1003='Gastos das Atividades'!$B8),-('Gastos das Atividades'!J$1&gt;='Fluxo de Gastos Gerais'!$D$4:$D$1003),-('Gastos das Atividades'!J$1&lt;='Fluxo de Gastos Gerais'!$E$4:$E$1003),-('Fluxo de Gastos Gerais'!$C$4:$C$1003))</f>
        <v>21111.111111111113</v>
      </c>
      <c r="K8" s="152">
        <f>SUMPRODUCT(-('Fluxo de Gastos Gerais'!$F$4:$F$1003='Gastos das Atividades'!$B8),-('Gastos das Atividades'!K$1&gt;='Fluxo de Gastos Gerais'!$D$4:$D$1003),-('Gastos das Atividades'!K$1&lt;='Fluxo de Gastos Gerais'!$E$4:$E$1003),-('Fluxo de Gastos Gerais'!$C$4:$C$1003))</f>
        <v>21111.111111111113</v>
      </c>
      <c r="L8" s="152">
        <f>SUMPRODUCT(-('Fluxo de Gastos Gerais'!$F$4:$F$1003='Gastos das Atividades'!$B8),-('Gastos das Atividades'!L$1&gt;='Fluxo de Gastos Gerais'!$D$4:$D$1003),-('Gastos das Atividades'!L$1&lt;='Fluxo de Gastos Gerais'!$E$4:$E$1003),-('Fluxo de Gastos Gerais'!$C$4:$C$1003))</f>
        <v>0</v>
      </c>
      <c r="M8" s="152">
        <f>SUMPRODUCT(-('Fluxo de Gastos Gerais'!$F$4:$F$1003='Gastos das Atividades'!$B8),-('Gastos das Atividades'!M$1&gt;='Fluxo de Gastos Gerais'!$D$4:$D$1003),-('Gastos das Atividades'!M$1&lt;='Fluxo de Gastos Gerais'!$E$4:$E$1003),-('Fluxo de Gastos Gerais'!$C$4:$C$1003))</f>
        <v>0</v>
      </c>
      <c r="N8" s="152">
        <f>SUMPRODUCT(-('Fluxo de Gastos Gerais'!$F$4:$F$1003='Gastos das Atividades'!$B8),-('Gastos das Atividades'!N$1&gt;='Fluxo de Gastos Gerais'!$D$4:$D$1003),-('Gastos das Atividades'!N$1&lt;='Fluxo de Gastos Gerais'!$E$4:$E$1003),-('Fluxo de Gastos Gerais'!$C$4:$C$1003))</f>
        <v>0</v>
      </c>
      <c r="O8" s="152">
        <f>SUMPRODUCT(-('Fluxo de Gastos Gerais'!$F$4:$F$1003='Gastos das Atividades'!$B8),-('Gastos das Atividades'!O$1&gt;='Fluxo de Gastos Gerais'!$D$4:$D$1003),-('Gastos das Atividades'!O$1&lt;='Fluxo de Gastos Gerais'!$E$4:$E$1003),-('Fluxo de Gastos Gerais'!$C$4:$C$1003))</f>
        <v>21111.111111111113</v>
      </c>
      <c r="P8" s="152">
        <f>SUMPRODUCT(-('Fluxo de Gastos Gerais'!$F$4:$F$1003='Gastos das Atividades'!$B8),-('Gastos das Atividades'!P$1&gt;='Fluxo de Gastos Gerais'!$D$4:$D$1003),-('Gastos das Atividades'!P$1&lt;='Fluxo de Gastos Gerais'!$E$4:$E$1003),-('Fluxo de Gastos Gerais'!$C$4:$C$1003))</f>
        <v>55010.351111111115</v>
      </c>
      <c r="Q8" s="152">
        <f>SUMPRODUCT(-('Fluxo de Gastos Gerais'!$F$4:$F$1003='Gastos das Atividades'!$B8),-('Gastos das Atividades'!Q$1&gt;='Fluxo de Gastos Gerais'!$D$4:$D$1003),-('Gastos das Atividades'!Q$1&lt;='Fluxo de Gastos Gerais'!$E$4:$E$1003),-('Fluxo de Gastos Gerais'!$C$4:$C$1003))</f>
        <v>21111.111111111113</v>
      </c>
      <c r="R8" s="152">
        <f>SUMPRODUCT(-('Fluxo de Gastos Gerais'!$F$4:$F$1003='Gastos das Atividades'!$B8),-('Gastos das Atividades'!R$1&gt;='Fluxo de Gastos Gerais'!$D$4:$D$1003),-('Gastos das Atividades'!R$1&lt;='Fluxo de Gastos Gerais'!$E$4:$E$1003),-('Fluxo de Gastos Gerais'!$C$4:$C$1003))</f>
        <v>21111.111111111113</v>
      </c>
      <c r="S8" s="152">
        <f>SUMPRODUCT(-('Fluxo de Gastos Gerais'!$F$4:$F$1003='Gastos das Atividades'!$B8),-('Gastos das Atividades'!S$1&gt;='Fluxo de Gastos Gerais'!$D$4:$D$1003),-('Gastos das Atividades'!S$1&lt;='Fluxo de Gastos Gerais'!$E$4:$E$1003),-('Fluxo de Gastos Gerais'!$C$4:$C$1003))</f>
        <v>21111.111111111113</v>
      </c>
      <c r="T8" s="152">
        <f>SUMPRODUCT(-('Fluxo de Gastos Gerais'!$F$4:$F$1003='Gastos das Atividades'!$B8),-('Gastos das Atividades'!T$1&gt;='Fluxo de Gastos Gerais'!$D$4:$D$1003),-('Gastos das Atividades'!T$1&lt;='Fluxo de Gastos Gerais'!$E$4:$E$1003),-('Fluxo de Gastos Gerais'!$C$4:$C$1003))</f>
        <v>21111.111111111113</v>
      </c>
      <c r="U8" s="152">
        <f>SUMPRODUCT(-('Fluxo de Gastos Gerais'!$F$4:$F$1003='Gastos das Atividades'!$B8),-('Gastos das Atividades'!U$1&gt;='Fluxo de Gastos Gerais'!$D$4:$D$1003),-('Gastos das Atividades'!U$1&lt;='Fluxo de Gastos Gerais'!$E$4:$E$1003),-('Fluxo de Gastos Gerais'!$C$4:$C$1003))</f>
        <v>21111.111111111113</v>
      </c>
      <c r="V8" s="152">
        <f>SUMPRODUCT(-('Fluxo de Gastos Gerais'!$F$4:$F$1003='Gastos das Atividades'!$B8),-('Gastos das Atividades'!V$1&gt;='Fluxo de Gastos Gerais'!$D$4:$D$1003),-('Gastos das Atividades'!V$1&lt;='Fluxo de Gastos Gerais'!$E$4:$E$1003),-('Fluxo de Gastos Gerais'!$C$4:$C$1003))</f>
        <v>21111.111111111113</v>
      </c>
      <c r="W8" s="152">
        <f>SUMPRODUCT(-('Fluxo de Gastos Gerais'!$F$4:$F$1003='Gastos das Atividades'!$B8),-('Gastos das Atividades'!W$1&gt;='Fluxo de Gastos Gerais'!$D$4:$D$1003),-('Gastos das Atividades'!W$1&lt;='Fluxo de Gastos Gerais'!$E$4:$E$1003),-('Fluxo de Gastos Gerais'!$C$4:$C$1003))</f>
        <v>21111.111111111113</v>
      </c>
      <c r="X8" s="152">
        <f>SUMPRODUCT(-('Fluxo de Gastos Gerais'!$F$4:$F$1003='Gastos das Atividades'!$B8),-('Gastos das Atividades'!X$1&gt;='Fluxo de Gastos Gerais'!$D$4:$D$1003),-('Gastos das Atividades'!X$1&lt;='Fluxo de Gastos Gerais'!$E$4:$E$1003),-('Fluxo de Gastos Gerais'!$C$4:$C$1003))</f>
        <v>0</v>
      </c>
      <c r="Y8" s="152">
        <f>SUMPRODUCT(-('Fluxo de Gastos Gerais'!$F$4:$F$1003='Gastos das Atividades'!$B8),-('Gastos das Atividades'!Y$1&gt;='Fluxo de Gastos Gerais'!$D$4:$D$1003),-('Gastos das Atividades'!Y$1&lt;='Fluxo de Gastos Gerais'!$E$4:$E$1003),-('Fluxo de Gastos Gerais'!$C$4:$C$1003))</f>
        <v>0</v>
      </c>
      <c r="Z8" s="152">
        <f>SUMPRODUCT(-('Fluxo de Gastos Gerais'!$F$4:$F$1003='Gastos das Atividades'!$B8),-('Gastos das Atividades'!Z$1&gt;='Fluxo de Gastos Gerais'!$D$4:$D$1003),-('Gastos das Atividades'!Z$1&lt;='Fluxo de Gastos Gerais'!$E$4:$E$1003),-('Fluxo de Gastos Gerais'!$C$4:$C$1003))</f>
        <v>0</v>
      </c>
      <c r="AA8" s="152">
        <f>SUMPRODUCT(-('Fluxo de Gastos Gerais'!$F$4:$F$1003='Gastos das Atividades'!$B8),-('Gastos das Atividades'!AA$1&gt;='Fluxo de Gastos Gerais'!$D$4:$D$1003),-('Gastos das Atividades'!AA$1&lt;='Fluxo de Gastos Gerais'!$E$4:$E$1003),-('Fluxo de Gastos Gerais'!$C$4:$C$1003))</f>
        <v>0</v>
      </c>
      <c r="AB8" s="152">
        <f>SUMPRODUCT(-('Fluxo de Gastos Gerais'!$F$4:$F$1003='Gastos das Atividades'!$B8),-('Gastos das Atividades'!AB$1&gt;='Fluxo de Gastos Gerais'!$D$4:$D$1003),-('Gastos das Atividades'!AB$1&lt;='Fluxo de Gastos Gerais'!$E$4:$E$1003),-('Fluxo de Gastos Gerais'!$C$4:$C$1003))</f>
        <v>0</v>
      </c>
      <c r="AC8" s="152">
        <f>SUMPRODUCT(-('Fluxo de Gastos Gerais'!$F$4:$F$1003='Gastos das Atividades'!$B8),-('Gastos das Atividades'!AC$1&gt;='Fluxo de Gastos Gerais'!$D$4:$D$1003),-('Gastos das Atividades'!AC$1&lt;='Fluxo de Gastos Gerais'!$E$4:$E$1003),-('Fluxo de Gastos Gerais'!$C$4:$C$1003))</f>
        <v>0</v>
      </c>
      <c r="AD8" s="152">
        <f>SUMPRODUCT(-('Fluxo de Gastos Gerais'!$F$4:$F$1003='Gastos das Atividades'!$B8),-('Gastos das Atividades'!AD$1&gt;='Fluxo de Gastos Gerais'!$D$4:$D$1003),-('Gastos das Atividades'!AD$1&lt;='Fluxo de Gastos Gerais'!$E$4:$E$1003),-('Fluxo de Gastos Gerais'!$C$4:$C$1003))</f>
        <v>0</v>
      </c>
      <c r="AE8" s="152">
        <f>SUMPRODUCT(-('Fluxo de Gastos Gerais'!$F$4:$F$1003='Gastos das Atividades'!$B8),-('Gastos das Atividades'!AE$1&gt;='Fluxo de Gastos Gerais'!$D$4:$D$1003),-('Gastos das Atividades'!AE$1&lt;='Fluxo de Gastos Gerais'!$E$4:$E$1003),-('Fluxo de Gastos Gerais'!$C$4:$C$1003))</f>
        <v>0</v>
      </c>
      <c r="AF8" s="152">
        <f>SUMPRODUCT(-('Fluxo de Gastos Gerais'!$F$4:$F$1003='Gastos das Atividades'!$B8),-('Gastos das Atividades'!AF$1&gt;='Fluxo de Gastos Gerais'!$D$4:$D$1003),-('Gastos das Atividades'!AF$1&lt;='Fluxo de Gastos Gerais'!$E$4:$E$1003),-('Fluxo de Gastos Gerais'!$C$4:$C$1003))</f>
        <v>0</v>
      </c>
      <c r="AG8" s="152">
        <f>SUMPRODUCT(-('Fluxo de Gastos Gerais'!$F$4:$F$1003='Gastos das Atividades'!$B8),-('Gastos das Atividades'!AG$1&gt;='Fluxo de Gastos Gerais'!$D$4:$D$1003),-('Gastos das Atividades'!AG$1&lt;='Fluxo de Gastos Gerais'!$E$4:$E$1003),-('Fluxo de Gastos Gerais'!$C$4:$C$1003))</f>
        <v>0</v>
      </c>
      <c r="AH8" s="337">
        <f t="shared" si="1"/>
        <v>635000</v>
      </c>
      <c r="AI8" s="152">
        <f t="shared" si="2"/>
        <v>223899.24000000005</v>
      </c>
      <c r="AJ8" s="152">
        <f t="shared" si="3"/>
        <v>0</v>
      </c>
      <c r="AK8" s="338">
        <f t="shared" si="4"/>
        <v>858899.24000000011</v>
      </c>
      <c r="AL8" s="159">
        <f t="shared" si="0"/>
        <v>0.31064330302744458</v>
      </c>
      <c r="AM8" s="159">
        <f t="shared" si="0"/>
        <v>0.10953196765186544</v>
      </c>
      <c r="AN8" s="159">
        <f t="shared" si="0"/>
        <v>0</v>
      </c>
      <c r="AO8" s="339">
        <f t="shared" si="0"/>
        <v>0.42017527067931004</v>
      </c>
    </row>
    <row r="9" spans="1:42" hidden="1">
      <c r="A9" s="340">
        <v>5</v>
      </c>
      <c r="B9" s="341"/>
      <c r="C9" s="152">
        <f>SUMPRODUCT(-('Fluxo de Gastos Gerais'!$F$4:$F$1003='Gastos das Atividades'!$B9),-('Gastos das Atividades'!C$1&gt;='Fluxo de Gastos Gerais'!$D$4:$D$1003),-('Gastos das Atividades'!C$1&lt;='Fluxo de Gastos Gerais'!$E$4:$E$1003),-('Fluxo de Gastos Gerais'!$C$4:$C$1003))</f>
        <v>0</v>
      </c>
      <c r="D9" s="152">
        <f>SUMPRODUCT(-('Fluxo de Gastos Gerais'!$F$4:$F$1003='Gastos das Atividades'!$B9),-('Gastos das Atividades'!D$1&gt;='Fluxo de Gastos Gerais'!$D$4:$D$1003),-('Gastos das Atividades'!D$1&lt;='Fluxo de Gastos Gerais'!$E$4:$E$1003),-('Fluxo de Gastos Gerais'!$C$4:$C$1003))</f>
        <v>0</v>
      </c>
      <c r="E9" s="152">
        <f>SUMPRODUCT(-('Fluxo de Gastos Gerais'!$F$4:$F$1003='Gastos das Atividades'!$B9),-('Gastos das Atividades'!E$1&gt;='Fluxo de Gastos Gerais'!$D$4:$D$1003),-('Gastos das Atividades'!E$1&lt;='Fluxo de Gastos Gerais'!$E$4:$E$1003),-('Fluxo de Gastos Gerais'!$C$4:$C$1003))</f>
        <v>0</v>
      </c>
      <c r="F9" s="152">
        <f>SUMPRODUCT(-('Fluxo de Gastos Gerais'!$F$4:$F$1003='Gastos das Atividades'!$B9),-('Gastos das Atividades'!F$1&gt;='Fluxo de Gastos Gerais'!$D$4:$D$1003),-('Gastos das Atividades'!F$1&lt;='Fluxo de Gastos Gerais'!$E$4:$E$1003),-('Fluxo de Gastos Gerais'!$C$4:$C$1003))</f>
        <v>0</v>
      </c>
      <c r="G9" s="152">
        <f>SUMPRODUCT(-('Fluxo de Gastos Gerais'!$F$4:$F$1003='Gastos das Atividades'!$B9),-('Gastos das Atividades'!G$1&gt;='Fluxo de Gastos Gerais'!$D$4:$D$1003),-('Gastos das Atividades'!G$1&lt;='Fluxo de Gastos Gerais'!$E$4:$E$1003),-('Fluxo de Gastos Gerais'!$C$4:$C$1003))</f>
        <v>0</v>
      </c>
      <c r="H9" s="152">
        <f>SUMPRODUCT(-('Fluxo de Gastos Gerais'!$F$4:$F$1003='Gastos das Atividades'!$B9),-('Gastos das Atividades'!H$1&gt;='Fluxo de Gastos Gerais'!$D$4:$D$1003),-('Gastos das Atividades'!H$1&lt;='Fluxo de Gastos Gerais'!$E$4:$E$1003),-('Fluxo de Gastos Gerais'!$C$4:$C$1003))</f>
        <v>0</v>
      </c>
      <c r="I9" s="152">
        <f>SUMPRODUCT(-('Fluxo de Gastos Gerais'!$F$4:$F$1003='Gastos das Atividades'!$B9),-('Gastos das Atividades'!I$1&gt;='Fluxo de Gastos Gerais'!$D$4:$D$1003),-('Gastos das Atividades'!I$1&lt;='Fluxo de Gastos Gerais'!$E$4:$E$1003),-('Fluxo de Gastos Gerais'!$C$4:$C$1003))</f>
        <v>0</v>
      </c>
      <c r="J9" s="152">
        <f>SUMPRODUCT(-('Fluxo de Gastos Gerais'!$F$4:$F$1003='Gastos das Atividades'!$B9),-('Gastos das Atividades'!J$1&gt;='Fluxo de Gastos Gerais'!$D$4:$D$1003),-('Gastos das Atividades'!J$1&lt;='Fluxo de Gastos Gerais'!$E$4:$E$1003),-('Fluxo de Gastos Gerais'!$C$4:$C$1003))</f>
        <v>0</v>
      </c>
      <c r="K9" s="152">
        <f>SUMPRODUCT(-('Fluxo de Gastos Gerais'!$F$4:$F$1003='Gastos das Atividades'!$B9),-('Gastos das Atividades'!K$1&gt;='Fluxo de Gastos Gerais'!$D$4:$D$1003),-('Gastos das Atividades'!K$1&lt;='Fluxo de Gastos Gerais'!$E$4:$E$1003),-('Fluxo de Gastos Gerais'!$C$4:$C$1003))</f>
        <v>0</v>
      </c>
      <c r="L9" s="152">
        <f>SUMPRODUCT(-('Fluxo de Gastos Gerais'!$F$4:$F$1003='Gastos das Atividades'!$B9),-('Gastos das Atividades'!L$1&gt;='Fluxo de Gastos Gerais'!$D$4:$D$1003),-('Gastos das Atividades'!L$1&lt;='Fluxo de Gastos Gerais'!$E$4:$E$1003),-('Fluxo de Gastos Gerais'!$C$4:$C$1003))</f>
        <v>0</v>
      </c>
      <c r="M9" s="152">
        <f>SUMPRODUCT(-('Fluxo de Gastos Gerais'!$F$4:$F$1003='Gastos das Atividades'!$B9),-('Gastos das Atividades'!M$1&gt;='Fluxo de Gastos Gerais'!$D$4:$D$1003),-('Gastos das Atividades'!M$1&lt;='Fluxo de Gastos Gerais'!$E$4:$E$1003),-('Fluxo de Gastos Gerais'!$C$4:$C$1003))</f>
        <v>0</v>
      </c>
      <c r="N9" s="152">
        <f>SUMPRODUCT(-('Fluxo de Gastos Gerais'!$F$4:$F$1003='Gastos das Atividades'!$B9),-('Gastos das Atividades'!N$1&gt;='Fluxo de Gastos Gerais'!$D$4:$D$1003),-('Gastos das Atividades'!N$1&lt;='Fluxo de Gastos Gerais'!$E$4:$E$1003),-('Fluxo de Gastos Gerais'!$C$4:$C$1003))</f>
        <v>0</v>
      </c>
      <c r="O9" s="152">
        <f>SUMPRODUCT(-('Fluxo de Gastos Gerais'!$F$4:$F$1003='Gastos das Atividades'!$B9),-('Gastos das Atividades'!O$1&gt;='Fluxo de Gastos Gerais'!$D$4:$D$1003),-('Gastos das Atividades'!O$1&lt;='Fluxo de Gastos Gerais'!$E$4:$E$1003),-('Fluxo de Gastos Gerais'!$C$4:$C$1003))</f>
        <v>0</v>
      </c>
      <c r="P9" s="152">
        <f>SUMPRODUCT(-('Fluxo de Gastos Gerais'!$F$4:$F$1003='Gastos das Atividades'!$B9),-('Gastos das Atividades'!P$1&gt;='Fluxo de Gastos Gerais'!$D$4:$D$1003),-('Gastos das Atividades'!P$1&lt;='Fluxo de Gastos Gerais'!$E$4:$E$1003),-('Fluxo de Gastos Gerais'!$C$4:$C$1003))</f>
        <v>0</v>
      </c>
      <c r="Q9" s="152">
        <f>SUMPRODUCT(-('Fluxo de Gastos Gerais'!$F$4:$F$1003='Gastos das Atividades'!$B9),-('Gastos das Atividades'!Q$1&gt;='Fluxo de Gastos Gerais'!$D$4:$D$1003),-('Gastos das Atividades'!Q$1&lt;='Fluxo de Gastos Gerais'!$E$4:$E$1003),-('Fluxo de Gastos Gerais'!$C$4:$C$1003))</f>
        <v>0</v>
      </c>
      <c r="R9" s="152">
        <f>SUMPRODUCT(-('Fluxo de Gastos Gerais'!$F$4:$F$1003='Gastos das Atividades'!$B9),-('Gastos das Atividades'!R$1&gt;='Fluxo de Gastos Gerais'!$D$4:$D$1003),-('Gastos das Atividades'!R$1&lt;='Fluxo de Gastos Gerais'!$E$4:$E$1003),-('Fluxo de Gastos Gerais'!$C$4:$C$1003))</f>
        <v>0</v>
      </c>
      <c r="S9" s="152">
        <f>SUMPRODUCT(-('Fluxo de Gastos Gerais'!$F$4:$F$1003='Gastos das Atividades'!$B9),-('Gastos das Atividades'!S$1&gt;='Fluxo de Gastos Gerais'!$D$4:$D$1003),-('Gastos das Atividades'!S$1&lt;='Fluxo de Gastos Gerais'!$E$4:$E$1003),-('Fluxo de Gastos Gerais'!$C$4:$C$1003))</f>
        <v>0</v>
      </c>
      <c r="T9" s="152">
        <f>SUMPRODUCT(-('Fluxo de Gastos Gerais'!$F$4:$F$1003='Gastos das Atividades'!$B9),-('Gastos das Atividades'!T$1&gt;='Fluxo de Gastos Gerais'!$D$4:$D$1003),-('Gastos das Atividades'!T$1&lt;='Fluxo de Gastos Gerais'!$E$4:$E$1003),-('Fluxo de Gastos Gerais'!$C$4:$C$1003))</f>
        <v>0</v>
      </c>
      <c r="U9" s="152">
        <f>SUMPRODUCT(-('Fluxo de Gastos Gerais'!$F$4:$F$1003='Gastos das Atividades'!$B9),-('Gastos das Atividades'!U$1&gt;='Fluxo de Gastos Gerais'!$D$4:$D$1003),-('Gastos das Atividades'!U$1&lt;='Fluxo de Gastos Gerais'!$E$4:$E$1003),-('Fluxo de Gastos Gerais'!$C$4:$C$1003))</f>
        <v>0</v>
      </c>
      <c r="V9" s="152">
        <f>SUMPRODUCT(-('Fluxo de Gastos Gerais'!$F$4:$F$1003='Gastos das Atividades'!$B9),-('Gastos das Atividades'!V$1&gt;='Fluxo de Gastos Gerais'!$D$4:$D$1003),-('Gastos das Atividades'!V$1&lt;='Fluxo de Gastos Gerais'!$E$4:$E$1003),-('Fluxo de Gastos Gerais'!$C$4:$C$1003))</f>
        <v>0</v>
      </c>
      <c r="W9" s="152">
        <f>SUMPRODUCT(-('Fluxo de Gastos Gerais'!$F$4:$F$1003='Gastos das Atividades'!$B9),-('Gastos das Atividades'!W$1&gt;='Fluxo de Gastos Gerais'!$D$4:$D$1003),-('Gastos das Atividades'!W$1&lt;='Fluxo de Gastos Gerais'!$E$4:$E$1003),-('Fluxo de Gastos Gerais'!$C$4:$C$1003))</f>
        <v>0</v>
      </c>
      <c r="X9" s="152">
        <f>SUMPRODUCT(-('Fluxo de Gastos Gerais'!$F$4:$F$1003='Gastos das Atividades'!$B9),-('Gastos das Atividades'!X$1&gt;='Fluxo de Gastos Gerais'!$D$4:$D$1003),-('Gastos das Atividades'!X$1&lt;='Fluxo de Gastos Gerais'!$E$4:$E$1003),-('Fluxo de Gastos Gerais'!$C$4:$C$1003))</f>
        <v>0</v>
      </c>
      <c r="Y9" s="152">
        <f>SUMPRODUCT(-('Fluxo de Gastos Gerais'!$F$4:$F$1003='Gastos das Atividades'!$B9),-('Gastos das Atividades'!Y$1&gt;='Fluxo de Gastos Gerais'!$D$4:$D$1003),-('Gastos das Atividades'!Y$1&lt;='Fluxo de Gastos Gerais'!$E$4:$E$1003),-('Fluxo de Gastos Gerais'!$C$4:$C$1003))</f>
        <v>0</v>
      </c>
      <c r="Z9" s="152">
        <f>SUMPRODUCT(-('Fluxo de Gastos Gerais'!$F$4:$F$1003='Gastos das Atividades'!$B9),-('Gastos das Atividades'!Z$1&gt;='Fluxo de Gastos Gerais'!$D$4:$D$1003),-('Gastos das Atividades'!Z$1&lt;='Fluxo de Gastos Gerais'!$E$4:$E$1003),-('Fluxo de Gastos Gerais'!$C$4:$C$1003))</f>
        <v>0</v>
      </c>
      <c r="AA9" s="152">
        <f>SUMPRODUCT(-('Fluxo de Gastos Gerais'!$F$4:$F$1003='Gastos das Atividades'!$B9),-('Gastos das Atividades'!AA$1&gt;='Fluxo de Gastos Gerais'!$D$4:$D$1003),-('Gastos das Atividades'!AA$1&lt;='Fluxo de Gastos Gerais'!$E$4:$E$1003),-('Fluxo de Gastos Gerais'!$C$4:$C$1003))</f>
        <v>0</v>
      </c>
      <c r="AB9" s="152">
        <f>SUMPRODUCT(-('Fluxo de Gastos Gerais'!$F$4:$F$1003='Gastos das Atividades'!$B9),-('Gastos das Atividades'!AB$1&gt;='Fluxo de Gastos Gerais'!$D$4:$D$1003),-('Gastos das Atividades'!AB$1&lt;='Fluxo de Gastos Gerais'!$E$4:$E$1003),-('Fluxo de Gastos Gerais'!$C$4:$C$1003))</f>
        <v>0</v>
      </c>
      <c r="AC9" s="152">
        <f>SUMPRODUCT(-('Fluxo de Gastos Gerais'!$F$4:$F$1003='Gastos das Atividades'!$B9),-('Gastos das Atividades'!AC$1&gt;='Fluxo de Gastos Gerais'!$D$4:$D$1003),-('Gastos das Atividades'!AC$1&lt;='Fluxo de Gastos Gerais'!$E$4:$E$1003),-('Fluxo de Gastos Gerais'!$C$4:$C$1003))</f>
        <v>0</v>
      </c>
      <c r="AD9" s="152">
        <f>SUMPRODUCT(-('Fluxo de Gastos Gerais'!$F$4:$F$1003='Gastos das Atividades'!$B9),-('Gastos das Atividades'!AD$1&gt;='Fluxo de Gastos Gerais'!$D$4:$D$1003),-('Gastos das Atividades'!AD$1&lt;='Fluxo de Gastos Gerais'!$E$4:$E$1003),-('Fluxo de Gastos Gerais'!$C$4:$C$1003))</f>
        <v>0</v>
      </c>
      <c r="AE9" s="152">
        <f>SUMPRODUCT(-('Fluxo de Gastos Gerais'!$F$4:$F$1003='Gastos das Atividades'!$B9),-('Gastos das Atividades'!AE$1&gt;='Fluxo de Gastos Gerais'!$D$4:$D$1003),-('Gastos das Atividades'!AE$1&lt;='Fluxo de Gastos Gerais'!$E$4:$E$1003),-('Fluxo de Gastos Gerais'!$C$4:$C$1003))</f>
        <v>0</v>
      </c>
      <c r="AF9" s="152">
        <f>SUMPRODUCT(-('Fluxo de Gastos Gerais'!$F$4:$F$1003='Gastos das Atividades'!$B9),-('Gastos das Atividades'!AF$1&gt;='Fluxo de Gastos Gerais'!$D$4:$D$1003),-('Gastos das Atividades'!AF$1&lt;='Fluxo de Gastos Gerais'!$E$4:$E$1003),-('Fluxo de Gastos Gerais'!$C$4:$C$1003))</f>
        <v>0</v>
      </c>
      <c r="AG9" s="152">
        <f>SUMPRODUCT(-('Fluxo de Gastos Gerais'!$F$4:$F$1003='Gastos das Atividades'!$B9),-('Gastos das Atividades'!AG$1&gt;='Fluxo de Gastos Gerais'!$D$4:$D$1003),-('Gastos das Atividades'!AG$1&lt;='Fluxo de Gastos Gerais'!$E$4:$E$1003),-('Fluxo de Gastos Gerais'!$C$4:$C$1003))</f>
        <v>0</v>
      </c>
      <c r="AH9" s="337">
        <f t="shared" si="1"/>
        <v>0</v>
      </c>
      <c r="AI9" s="152">
        <f t="shared" si="2"/>
        <v>0</v>
      </c>
      <c r="AJ9" s="152">
        <f t="shared" si="3"/>
        <v>0</v>
      </c>
      <c r="AK9" s="338">
        <f t="shared" si="4"/>
        <v>0</v>
      </c>
      <c r="AL9" s="159">
        <f t="shared" si="0"/>
        <v>0</v>
      </c>
      <c r="AM9" s="159">
        <f t="shared" si="0"/>
        <v>0</v>
      </c>
      <c r="AN9" s="159">
        <f t="shared" si="0"/>
        <v>0</v>
      </c>
      <c r="AO9" s="339">
        <f t="shared" si="0"/>
        <v>0</v>
      </c>
    </row>
    <row r="10" spans="1:42" hidden="1">
      <c r="A10" s="340">
        <v>6</v>
      </c>
      <c r="B10" s="341"/>
      <c r="C10" s="152">
        <f>SUMPRODUCT(-('Fluxo de Gastos Gerais'!$F$4:$F$1003='Gastos das Atividades'!$B10),-('Gastos das Atividades'!C$1&gt;='Fluxo de Gastos Gerais'!$D$4:$D$1003),-('Gastos das Atividades'!C$1&lt;='Fluxo de Gastos Gerais'!$E$4:$E$1003),-('Fluxo de Gastos Gerais'!$C$4:$C$1003))</f>
        <v>0</v>
      </c>
      <c r="D10" s="152">
        <f>SUMPRODUCT(-('Fluxo de Gastos Gerais'!$F$4:$F$1003='Gastos das Atividades'!$B10),-('Gastos das Atividades'!D$1&gt;='Fluxo de Gastos Gerais'!$D$4:$D$1003),-('Gastos das Atividades'!D$1&lt;='Fluxo de Gastos Gerais'!$E$4:$E$1003),-('Fluxo de Gastos Gerais'!$C$4:$C$1003))</f>
        <v>0</v>
      </c>
      <c r="E10" s="152">
        <f>SUMPRODUCT(-('Fluxo de Gastos Gerais'!$F$4:$F$1003='Gastos das Atividades'!$B10),-('Gastos das Atividades'!E$1&gt;='Fluxo de Gastos Gerais'!$D$4:$D$1003),-('Gastos das Atividades'!E$1&lt;='Fluxo de Gastos Gerais'!$E$4:$E$1003),-('Fluxo de Gastos Gerais'!$C$4:$C$1003))</f>
        <v>0</v>
      </c>
      <c r="F10" s="152">
        <f>SUMPRODUCT(-('Fluxo de Gastos Gerais'!$F$4:$F$1003='Gastos das Atividades'!$B10),-('Gastos das Atividades'!F$1&gt;='Fluxo de Gastos Gerais'!$D$4:$D$1003),-('Gastos das Atividades'!F$1&lt;='Fluxo de Gastos Gerais'!$E$4:$E$1003),-('Fluxo de Gastos Gerais'!$C$4:$C$1003))</f>
        <v>0</v>
      </c>
      <c r="G10" s="152">
        <f>SUMPRODUCT(-('Fluxo de Gastos Gerais'!$F$4:$F$1003='Gastos das Atividades'!$B10),-('Gastos das Atividades'!G$1&gt;='Fluxo de Gastos Gerais'!$D$4:$D$1003),-('Gastos das Atividades'!G$1&lt;='Fluxo de Gastos Gerais'!$E$4:$E$1003),-('Fluxo de Gastos Gerais'!$C$4:$C$1003))</f>
        <v>0</v>
      </c>
      <c r="H10" s="152">
        <f>SUMPRODUCT(-('Fluxo de Gastos Gerais'!$F$4:$F$1003='Gastos das Atividades'!$B10),-('Gastos das Atividades'!H$1&gt;='Fluxo de Gastos Gerais'!$D$4:$D$1003),-('Gastos das Atividades'!H$1&lt;='Fluxo de Gastos Gerais'!$E$4:$E$1003),-('Fluxo de Gastos Gerais'!$C$4:$C$1003))</f>
        <v>0</v>
      </c>
      <c r="I10" s="152">
        <f>SUMPRODUCT(-('Fluxo de Gastos Gerais'!$F$4:$F$1003='Gastos das Atividades'!$B10),-('Gastos das Atividades'!I$1&gt;='Fluxo de Gastos Gerais'!$D$4:$D$1003),-('Gastos das Atividades'!I$1&lt;='Fluxo de Gastos Gerais'!$E$4:$E$1003),-('Fluxo de Gastos Gerais'!$C$4:$C$1003))</f>
        <v>0</v>
      </c>
      <c r="J10" s="152">
        <f>SUMPRODUCT(-('Fluxo de Gastos Gerais'!$F$4:$F$1003='Gastos das Atividades'!$B10),-('Gastos das Atividades'!J$1&gt;='Fluxo de Gastos Gerais'!$D$4:$D$1003),-('Gastos das Atividades'!J$1&lt;='Fluxo de Gastos Gerais'!$E$4:$E$1003),-('Fluxo de Gastos Gerais'!$C$4:$C$1003))</f>
        <v>0</v>
      </c>
      <c r="K10" s="152">
        <f>SUMPRODUCT(-('Fluxo de Gastos Gerais'!$F$4:$F$1003='Gastos das Atividades'!$B10),-('Gastos das Atividades'!K$1&gt;='Fluxo de Gastos Gerais'!$D$4:$D$1003),-('Gastos das Atividades'!K$1&lt;='Fluxo de Gastos Gerais'!$E$4:$E$1003),-('Fluxo de Gastos Gerais'!$C$4:$C$1003))</f>
        <v>0</v>
      </c>
      <c r="L10" s="152">
        <f>SUMPRODUCT(-('Fluxo de Gastos Gerais'!$F$4:$F$1003='Gastos das Atividades'!$B10),-('Gastos das Atividades'!L$1&gt;='Fluxo de Gastos Gerais'!$D$4:$D$1003),-('Gastos das Atividades'!L$1&lt;='Fluxo de Gastos Gerais'!$E$4:$E$1003),-('Fluxo de Gastos Gerais'!$C$4:$C$1003))</f>
        <v>0</v>
      </c>
      <c r="M10" s="152">
        <f>SUMPRODUCT(-('Fluxo de Gastos Gerais'!$F$4:$F$1003='Gastos das Atividades'!$B10),-('Gastos das Atividades'!M$1&gt;='Fluxo de Gastos Gerais'!$D$4:$D$1003),-('Gastos das Atividades'!M$1&lt;='Fluxo de Gastos Gerais'!$E$4:$E$1003),-('Fluxo de Gastos Gerais'!$C$4:$C$1003))</f>
        <v>0</v>
      </c>
      <c r="N10" s="152">
        <f>SUMPRODUCT(-('Fluxo de Gastos Gerais'!$F$4:$F$1003='Gastos das Atividades'!$B10),-('Gastos das Atividades'!N$1&gt;='Fluxo de Gastos Gerais'!$D$4:$D$1003),-('Gastos das Atividades'!N$1&lt;='Fluxo de Gastos Gerais'!$E$4:$E$1003),-('Fluxo de Gastos Gerais'!$C$4:$C$1003))</f>
        <v>0</v>
      </c>
      <c r="O10" s="152">
        <f>SUMPRODUCT(-('Fluxo de Gastos Gerais'!$F$4:$F$1003='Gastos das Atividades'!$B10),-('Gastos das Atividades'!O$1&gt;='Fluxo de Gastos Gerais'!$D$4:$D$1003),-('Gastos das Atividades'!O$1&lt;='Fluxo de Gastos Gerais'!$E$4:$E$1003),-('Fluxo de Gastos Gerais'!$C$4:$C$1003))</f>
        <v>0</v>
      </c>
      <c r="P10" s="152">
        <f>SUMPRODUCT(-('Fluxo de Gastos Gerais'!$F$4:$F$1003='Gastos das Atividades'!$B10),-('Gastos das Atividades'!P$1&gt;='Fluxo de Gastos Gerais'!$D$4:$D$1003),-('Gastos das Atividades'!P$1&lt;='Fluxo de Gastos Gerais'!$E$4:$E$1003),-('Fluxo de Gastos Gerais'!$C$4:$C$1003))</f>
        <v>0</v>
      </c>
      <c r="Q10" s="152">
        <f>SUMPRODUCT(-('Fluxo de Gastos Gerais'!$F$4:$F$1003='Gastos das Atividades'!$B10),-('Gastos das Atividades'!Q$1&gt;='Fluxo de Gastos Gerais'!$D$4:$D$1003),-('Gastos das Atividades'!Q$1&lt;='Fluxo de Gastos Gerais'!$E$4:$E$1003),-('Fluxo de Gastos Gerais'!$C$4:$C$1003))</f>
        <v>0</v>
      </c>
      <c r="R10" s="152">
        <f>SUMPRODUCT(-('Fluxo de Gastos Gerais'!$F$4:$F$1003='Gastos das Atividades'!$B10),-('Gastos das Atividades'!R$1&gt;='Fluxo de Gastos Gerais'!$D$4:$D$1003),-('Gastos das Atividades'!R$1&lt;='Fluxo de Gastos Gerais'!$E$4:$E$1003),-('Fluxo de Gastos Gerais'!$C$4:$C$1003))</f>
        <v>0</v>
      </c>
      <c r="S10" s="152">
        <f>SUMPRODUCT(-('Fluxo de Gastos Gerais'!$F$4:$F$1003='Gastos das Atividades'!$B10),-('Gastos das Atividades'!S$1&gt;='Fluxo de Gastos Gerais'!$D$4:$D$1003),-('Gastos das Atividades'!S$1&lt;='Fluxo de Gastos Gerais'!$E$4:$E$1003),-('Fluxo de Gastos Gerais'!$C$4:$C$1003))</f>
        <v>0</v>
      </c>
      <c r="T10" s="152">
        <f>SUMPRODUCT(-('Fluxo de Gastos Gerais'!$F$4:$F$1003='Gastos das Atividades'!$B10),-('Gastos das Atividades'!T$1&gt;='Fluxo de Gastos Gerais'!$D$4:$D$1003),-('Gastos das Atividades'!T$1&lt;='Fluxo de Gastos Gerais'!$E$4:$E$1003),-('Fluxo de Gastos Gerais'!$C$4:$C$1003))</f>
        <v>0</v>
      </c>
      <c r="U10" s="152">
        <f>SUMPRODUCT(-('Fluxo de Gastos Gerais'!$F$4:$F$1003='Gastos das Atividades'!$B10),-('Gastos das Atividades'!U$1&gt;='Fluxo de Gastos Gerais'!$D$4:$D$1003),-('Gastos das Atividades'!U$1&lt;='Fluxo de Gastos Gerais'!$E$4:$E$1003),-('Fluxo de Gastos Gerais'!$C$4:$C$1003))</f>
        <v>0</v>
      </c>
      <c r="V10" s="152">
        <f>SUMPRODUCT(-('Fluxo de Gastos Gerais'!$F$4:$F$1003='Gastos das Atividades'!$B10),-('Gastos das Atividades'!V$1&gt;='Fluxo de Gastos Gerais'!$D$4:$D$1003),-('Gastos das Atividades'!V$1&lt;='Fluxo de Gastos Gerais'!$E$4:$E$1003),-('Fluxo de Gastos Gerais'!$C$4:$C$1003))</f>
        <v>0</v>
      </c>
      <c r="W10" s="152">
        <f>SUMPRODUCT(-('Fluxo de Gastos Gerais'!$F$4:$F$1003='Gastos das Atividades'!$B10),-('Gastos das Atividades'!W$1&gt;='Fluxo de Gastos Gerais'!$D$4:$D$1003),-('Gastos das Atividades'!W$1&lt;='Fluxo de Gastos Gerais'!$E$4:$E$1003),-('Fluxo de Gastos Gerais'!$C$4:$C$1003))</f>
        <v>0</v>
      </c>
      <c r="X10" s="152">
        <f>SUMPRODUCT(-('Fluxo de Gastos Gerais'!$F$4:$F$1003='Gastos das Atividades'!$B10),-('Gastos das Atividades'!X$1&gt;='Fluxo de Gastos Gerais'!$D$4:$D$1003),-('Gastos das Atividades'!X$1&lt;='Fluxo de Gastos Gerais'!$E$4:$E$1003),-('Fluxo de Gastos Gerais'!$C$4:$C$1003))</f>
        <v>0</v>
      </c>
      <c r="Y10" s="152">
        <f>SUMPRODUCT(-('Fluxo de Gastos Gerais'!$F$4:$F$1003='Gastos das Atividades'!$B10),-('Gastos das Atividades'!Y$1&gt;='Fluxo de Gastos Gerais'!$D$4:$D$1003),-('Gastos das Atividades'!Y$1&lt;='Fluxo de Gastos Gerais'!$E$4:$E$1003),-('Fluxo de Gastos Gerais'!$C$4:$C$1003))</f>
        <v>0</v>
      </c>
      <c r="Z10" s="152">
        <f>SUMPRODUCT(-('Fluxo de Gastos Gerais'!$F$4:$F$1003='Gastos das Atividades'!$B10),-('Gastos das Atividades'!Z$1&gt;='Fluxo de Gastos Gerais'!$D$4:$D$1003),-('Gastos das Atividades'!Z$1&lt;='Fluxo de Gastos Gerais'!$E$4:$E$1003),-('Fluxo de Gastos Gerais'!$C$4:$C$1003))</f>
        <v>0</v>
      </c>
      <c r="AA10" s="152">
        <f>SUMPRODUCT(-('Fluxo de Gastos Gerais'!$F$4:$F$1003='Gastos das Atividades'!$B10),-('Gastos das Atividades'!AA$1&gt;='Fluxo de Gastos Gerais'!$D$4:$D$1003),-('Gastos das Atividades'!AA$1&lt;='Fluxo de Gastos Gerais'!$E$4:$E$1003),-('Fluxo de Gastos Gerais'!$C$4:$C$1003))</f>
        <v>0</v>
      </c>
      <c r="AB10" s="152">
        <f>SUMPRODUCT(-('Fluxo de Gastos Gerais'!$F$4:$F$1003='Gastos das Atividades'!$B10),-('Gastos das Atividades'!AB$1&gt;='Fluxo de Gastos Gerais'!$D$4:$D$1003),-('Gastos das Atividades'!AB$1&lt;='Fluxo de Gastos Gerais'!$E$4:$E$1003),-('Fluxo de Gastos Gerais'!$C$4:$C$1003))</f>
        <v>0</v>
      </c>
      <c r="AC10" s="152">
        <f>SUMPRODUCT(-('Fluxo de Gastos Gerais'!$F$4:$F$1003='Gastos das Atividades'!$B10),-('Gastos das Atividades'!AC$1&gt;='Fluxo de Gastos Gerais'!$D$4:$D$1003),-('Gastos das Atividades'!AC$1&lt;='Fluxo de Gastos Gerais'!$E$4:$E$1003),-('Fluxo de Gastos Gerais'!$C$4:$C$1003))</f>
        <v>0</v>
      </c>
      <c r="AD10" s="152">
        <f>SUMPRODUCT(-('Fluxo de Gastos Gerais'!$F$4:$F$1003='Gastos das Atividades'!$B10),-('Gastos das Atividades'!AD$1&gt;='Fluxo de Gastos Gerais'!$D$4:$D$1003),-('Gastos das Atividades'!AD$1&lt;='Fluxo de Gastos Gerais'!$E$4:$E$1003),-('Fluxo de Gastos Gerais'!$C$4:$C$1003))</f>
        <v>0</v>
      </c>
      <c r="AE10" s="152">
        <f>SUMPRODUCT(-('Fluxo de Gastos Gerais'!$F$4:$F$1003='Gastos das Atividades'!$B10),-('Gastos das Atividades'!AE$1&gt;='Fluxo de Gastos Gerais'!$D$4:$D$1003),-('Gastos das Atividades'!AE$1&lt;='Fluxo de Gastos Gerais'!$E$4:$E$1003),-('Fluxo de Gastos Gerais'!$C$4:$C$1003))</f>
        <v>0</v>
      </c>
      <c r="AF10" s="152">
        <f>SUMPRODUCT(-('Fluxo de Gastos Gerais'!$F$4:$F$1003='Gastos das Atividades'!$B10),-('Gastos das Atividades'!AF$1&gt;='Fluxo de Gastos Gerais'!$D$4:$D$1003),-('Gastos das Atividades'!AF$1&lt;='Fluxo de Gastos Gerais'!$E$4:$E$1003),-('Fluxo de Gastos Gerais'!$C$4:$C$1003))</f>
        <v>0</v>
      </c>
      <c r="AG10" s="152">
        <f>SUMPRODUCT(-('Fluxo de Gastos Gerais'!$F$4:$F$1003='Gastos das Atividades'!$B10),-('Gastos das Atividades'!AG$1&gt;='Fluxo de Gastos Gerais'!$D$4:$D$1003),-('Gastos das Atividades'!AG$1&lt;='Fluxo de Gastos Gerais'!$E$4:$E$1003),-('Fluxo de Gastos Gerais'!$C$4:$C$1003))</f>
        <v>0</v>
      </c>
      <c r="AH10" s="337">
        <f t="shared" si="1"/>
        <v>0</v>
      </c>
      <c r="AI10" s="152">
        <f t="shared" si="2"/>
        <v>0</v>
      </c>
      <c r="AJ10" s="152">
        <f t="shared" si="3"/>
        <v>0</v>
      </c>
      <c r="AK10" s="338">
        <f t="shared" si="4"/>
        <v>0</v>
      </c>
      <c r="AL10" s="159">
        <f t="shared" si="0"/>
        <v>0</v>
      </c>
      <c r="AM10" s="159">
        <f t="shared" si="0"/>
        <v>0</v>
      </c>
      <c r="AN10" s="159">
        <f t="shared" si="0"/>
        <v>0</v>
      </c>
      <c r="AO10" s="339">
        <f t="shared" si="0"/>
        <v>0</v>
      </c>
    </row>
    <row r="11" spans="1:42" hidden="1">
      <c r="A11" s="340">
        <v>7</v>
      </c>
      <c r="B11" s="342"/>
      <c r="C11" s="152">
        <f>SUMPRODUCT(-('Fluxo de Gastos Gerais'!$F$4:$F$1003='Gastos das Atividades'!$B11),-('Gastos das Atividades'!C$1&gt;='Fluxo de Gastos Gerais'!$D$4:$D$1003),-('Gastos das Atividades'!C$1&lt;='Fluxo de Gastos Gerais'!$E$4:$E$1003),-('Fluxo de Gastos Gerais'!$C$4:$C$1003))</f>
        <v>0</v>
      </c>
      <c r="D11" s="152">
        <f>SUMPRODUCT(-('Fluxo de Gastos Gerais'!$F$4:$F$1003='Gastos das Atividades'!$B11),-('Gastos das Atividades'!D$1&gt;='Fluxo de Gastos Gerais'!$D$4:$D$1003),-('Gastos das Atividades'!D$1&lt;='Fluxo de Gastos Gerais'!$E$4:$E$1003),-('Fluxo de Gastos Gerais'!$C$4:$C$1003))</f>
        <v>0</v>
      </c>
      <c r="E11" s="152">
        <f>SUMPRODUCT(-('Fluxo de Gastos Gerais'!$F$4:$F$1003='Gastos das Atividades'!$B11),-('Gastos das Atividades'!E$1&gt;='Fluxo de Gastos Gerais'!$D$4:$D$1003),-('Gastos das Atividades'!E$1&lt;='Fluxo de Gastos Gerais'!$E$4:$E$1003),-('Fluxo de Gastos Gerais'!$C$4:$C$1003))</f>
        <v>0</v>
      </c>
      <c r="F11" s="152">
        <f>SUMPRODUCT(-('Fluxo de Gastos Gerais'!$F$4:$F$1003='Gastos das Atividades'!$B11),-('Gastos das Atividades'!F$1&gt;='Fluxo de Gastos Gerais'!$D$4:$D$1003),-('Gastos das Atividades'!F$1&lt;='Fluxo de Gastos Gerais'!$E$4:$E$1003),-('Fluxo de Gastos Gerais'!$C$4:$C$1003))</f>
        <v>0</v>
      </c>
      <c r="G11" s="152">
        <f>SUMPRODUCT(-('Fluxo de Gastos Gerais'!$F$4:$F$1003='Gastos das Atividades'!$B11),-('Gastos das Atividades'!G$1&gt;='Fluxo de Gastos Gerais'!$D$4:$D$1003),-('Gastos das Atividades'!G$1&lt;='Fluxo de Gastos Gerais'!$E$4:$E$1003),-('Fluxo de Gastos Gerais'!$C$4:$C$1003))</f>
        <v>0</v>
      </c>
      <c r="H11" s="152">
        <f>SUMPRODUCT(-('Fluxo de Gastos Gerais'!$F$4:$F$1003='Gastos das Atividades'!$B11),-('Gastos das Atividades'!H$1&gt;='Fluxo de Gastos Gerais'!$D$4:$D$1003),-('Gastos das Atividades'!H$1&lt;='Fluxo de Gastos Gerais'!$E$4:$E$1003),-('Fluxo de Gastos Gerais'!$C$4:$C$1003))</f>
        <v>0</v>
      </c>
      <c r="I11" s="152">
        <f>SUMPRODUCT(-('Fluxo de Gastos Gerais'!$F$4:$F$1003='Gastos das Atividades'!$B11),-('Gastos das Atividades'!I$1&gt;='Fluxo de Gastos Gerais'!$D$4:$D$1003),-('Gastos das Atividades'!I$1&lt;='Fluxo de Gastos Gerais'!$E$4:$E$1003),-('Fluxo de Gastos Gerais'!$C$4:$C$1003))</f>
        <v>0</v>
      </c>
      <c r="J11" s="152">
        <f>SUMPRODUCT(-('Fluxo de Gastos Gerais'!$F$4:$F$1003='Gastos das Atividades'!$B11),-('Gastos das Atividades'!J$1&gt;='Fluxo de Gastos Gerais'!$D$4:$D$1003),-('Gastos das Atividades'!J$1&lt;='Fluxo de Gastos Gerais'!$E$4:$E$1003),-('Fluxo de Gastos Gerais'!$C$4:$C$1003))</f>
        <v>0</v>
      </c>
      <c r="K11" s="152">
        <f>SUMPRODUCT(-('Fluxo de Gastos Gerais'!$F$4:$F$1003='Gastos das Atividades'!$B11),-('Gastos das Atividades'!K$1&gt;='Fluxo de Gastos Gerais'!$D$4:$D$1003),-('Gastos das Atividades'!K$1&lt;='Fluxo de Gastos Gerais'!$E$4:$E$1003),-('Fluxo de Gastos Gerais'!$C$4:$C$1003))</f>
        <v>0</v>
      </c>
      <c r="L11" s="152">
        <f>SUMPRODUCT(-('Fluxo de Gastos Gerais'!$F$4:$F$1003='Gastos das Atividades'!$B11),-('Gastos das Atividades'!L$1&gt;='Fluxo de Gastos Gerais'!$D$4:$D$1003),-('Gastos das Atividades'!L$1&lt;='Fluxo de Gastos Gerais'!$E$4:$E$1003),-('Fluxo de Gastos Gerais'!$C$4:$C$1003))</f>
        <v>0</v>
      </c>
      <c r="M11" s="152">
        <f>SUMPRODUCT(-('Fluxo de Gastos Gerais'!$F$4:$F$1003='Gastos das Atividades'!$B11),-('Gastos das Atividades'!M$1&gt;='Fluxo de Gastos Gerais'!$D$4:$D$1003),-('Gastos das Atividades'!M$1&lt;='Fluxo de Gastos Gerais'!$E$4:$E$1003),-('Fluxo de Gastos Gerais'!$C$4:$C$1003))</f>
        <v>0</v>
      </c>
      <c r="N11" s="152">
        <f>SUMPRODUCT(-('Fluxo de Gastos Gerais'!$F$4:$F$1003='Gastos das Atividades'!$B11),-('Gastos das Atividades'!N$1&gt;='Fluxo de Gastos Gerais'!$D$4:$D$1003),-('Gastos das Atividades'!N$1&lt;='Fluxo de Gastos Gerais'!$E$4:$E$1003),-('Fluxo de Gastos Gerais'!$C$4:$C$1003))</f>
        <v>0</v>
      </c>
      <c r="O11" s="152">
        <f>SUMPRODUCT(-('Fluxo de Gastos Gerais'!$F$4:$F$1003='Gastos das Atividades'!$B11),-('Gastos das Atividades'!O$1&gt;='Fluxo de Gastos Gerais'!$D$4:$D$1003),-('Gastos das Atividades'!O$1&lt;='Fluxo de Gastos Gerais'!$E$4:$E$1003),-('Fluxo de Gastos Gerais'!$C$4:$C$1003))</f>
        <v>0</v>
      </c>
      <c r="P11" s="152">
        <f>SUMPRODUCT(-('Fluxo de Gastos Gerais'!$F$4:$F$1003='Gastos das Atividades'!$B11),-('Gastos das Atividades'!P$1&gt;='Fluxo de Gastos Gerais'!$D$4:$D$1003),-('Gastos das Atividades'!P$1&lt;='Fluxo de Gastos Gerais'!$E$4:$E$1003),-('Fluxo de Gastos Gerais'!$C$4:$C$1003))</f>
        <v>0</v>
      </c>
      <c r="Q11" s="152">
        <f>SUMPRODUCT(-('Fluxo de Gastos Gerais'!$F$4:$F$1003='Gastos das Atividades'!$B11),-('Gastos das Atividades'!Q$1&gt;='Fluxo de Gastos Gerais'!$D$4:$D$1003),-('Gastos das Atividades'!Q$1&lt;='Fluxo de Gastos Gerais'!$E$4:$E$1003),-('Fluxo de Gastos Gerais'!$C$4:$C$1003))</f>
        <v>0</v>
      </c>
      <c r="R11" s="152">
        <f>SUMPRODUCT(-('Fluxo de Gastos Gerais'!$F$4:$F$1003='Gastos das Atividades'!$B11),-('Gastos das Atividades'!R$1&gt;='Fluxo de Gastos Gerais'!$D$4:$D$1003),-('Gastos das Atividades'!R$1&lt;='Fluxo de Gastos Gerais'!$E$4:$E$1003),-('Fluxo de Gastos Gerais'!$C$4:$C$1003))</f>
        <v>0</v>
      </c>
      <c r="S11" s="152">
        <f>SUMPRODUCT(-('Fluxo de Gastos Gerais'!$F$4:$F$1003='Gastos das Atividades'!$B11),-('Gastos das Atividades'!S$1&gt;='Fluxo de Gastos Gerais'!$D$4:$D$1003),-('Gastos das Atividades'!S$1&lt;='Fluxo de Gastos Gerais'!$E$4:$E$1003),-('Fluxo de Gastos Gerais'!$C$4:$C$1003))</f>
        <v>0</v>
      </c>
      <c r="T11" s="152">
        <f>SUMPRODUCT(-('Fluxo de Gastos Gerais'!$F$4:$F$1003='Gastos das Atividades'!$B11),-('Gastos das Atividades'!T$1&gt;='Fluxo de Gastos Gerais'!$D$4:$D$1003),-('Gastos das Atividades'!T$1&lt;='Fluxo de Gastos Gerais'!$E$4:$E$1003),-('Fluxo de Gastos Gerais'!$C$4:$C$1003))</f>
        <v>0</v>
      </c>
      <c r="U11" s="152">
        <f>SUMPRODUCT(-('Fluxo de Gastos Gerais'!$F$4:$F$1003='Gastos das Atividades'!$B11),-('Gastos das Atividades'!U$1&gt;='Fluxo de Gastos Gerais'!$D$4:$D$1003),-('Gastos das Atividades'!U$1&lt;='Fluxo de Gastos Gerais'!$E$4:$E$1003),-('Fluxo de Gastos Gerais'!$C$4:$C$1003))</f>
        <v>0</v>
      </c>
      <c r="V11" s="152">
        <f>SUMPRODUCT(-('Fluxo de Gastos Gerais'!$F$4:$F$1003='Gastos das Atividades'!$B11),-('Gastos das Atividades'!V$1&gt;='Fluxo de Gastos Gerais'!$D$4:$D$1003),-('Gastos das Atividades'!V$1&lt;='Fluxo de Gastos Gerais'!$E$4:$E$1003),-('Fluxo de Gastos Gerais'!$C$4:$C$1003))</f>
        <v>0</v>
      </c>
      <c r="W11" s="152">
        <f>SUMPRODUCT(-('Fluxo de Gastos Gerais'!$F$4:$F$1003='Gastos das Atividades'!$B11),-('Gastos das Atividades'!W$1&gt;='Fluxo de Gastos Gerais'!$D$4:$D$1003),-('Gastos das Atividades'!W$1&lt;='Fluxo de Gastos Gerais'!$E$4:$E$1003),-('Fluxo de Gastos Gerais'!$C$4:$C$1003))</f>
        <v>0</v>
      </c>
      <c r="X11" s="152">
        <f>SUMPRODUCT(-('Fluxo de Gastos Gerais'!$F$4:$F$1003='Gastos das Atividades'!$B11),-('Gastos das Atividades'!X$1&gt;='Fluxo de Gastos Gerais'!$D$4:$D$1003),-('Gastos das Atividades'!X$1&lt;='Fluxo de Gastos Gerais'!$E$4:$E$1003),-('Fluxo de Gastos Gerais'!$C$4:$C$1003))</f>
        <v>0</v>
      </c>
      <c r="Y11" s="152">
        <f>SUMPRODUCT(-('Fluxo de Gastos Gerais'!$F$4:$F$1003='Gastos das Atividades'!$B11),-('Gastos das Atividades'!Y$1&gt;='Fluxo de Gastos Gerais'!$D$4:$D$1003),-('Gastos das Atividades'!Y$1&lt;='Fluxo de Gastos Gerais'!$E$4:$E$1003),-('Fluxo de Gastos Gerais'!$C$4:$C$1003))</f>
        <v>0</v>
      </c>
      <c r="Z11" s="152">
        <f>SUMPRODUCT(-('Fluxo de Gastos Gerais'!$F$4:$F$1003='Gastos das Atividades'!$B11),-('Gastos das Atividades'!Z$1&gt;='Fluxo de Gastos Gerais'!$D$4:$D$1003),-('Gastos das Atividades'!Z$1&lt;='Fluxo de Gastos Gerais'!$E$4:$E$1003),-('Fluxo de Gastos Gerais'!$C$4:$C$1003))</f>
        <v>0</v>
      </c>
      <c r="AA11" s="152">
        <f>SUMPRODUCT(-('Fluxo de Gastos Gerais'!$F$4:$F$1003='Gastos das Atividades'!$B11),-('Gastos das Atividades'!AA$1&gt;='Fluxo de Gastos Gerais'!$D$4:$D$1003),-('Gastos das Atividades'!AA$1&lt;='Fluxo de Gastos Gerais'!$E$4:$E$1003),-('Fluxo de Gastos Gerais'!$C$4:$C$1003))</f>
        <v>0</v>
      </c>
      <c r="AB11" s="152">
        <f>SUMPRODUCT(-('Fluxo de Gastos Gerais'!$F$4:$F$1003='Gastos das Atividades'!$B11),-('Gastos das Atividades'!AB$1&gt;='Fluxo de Gastos Gerais'!$D$4:$D$1003),-('Gastos das Atividades'!AB$1&lt;='Fluxo de Gastos Gerais'!$E$4:$E$1003),-('Fluxo de Gastos Gerais'!$C$4:$C$1003))</f>
        <v>0</v>
      </c>
      <c r="AC11" s="152">
        <f>SUMPRODUCT(-('Fluxo de Gastos Gerais'!$F$4:$F$1003='Gastos das Atividades'!$B11),-('Gastos das Atividades'!AC$1&gt;='Fluxo de Gastos Gerais'!$D$4:$D$1003),-('Gastos das Atividades'!AC$1&lt;='Fluxo de Gastos Gerais'!$E$4:$E$1003),-('Fluxo de Gastos Gerais'!$C$4:$C$1003))</f>
        <v>0</v>
      </c>
      <c r="AD11" s="152">
        <f>SUMPRODUCT(-('Fluxo de Gastos Gerais'!$F$4:$F$1003='Gastos das Atividades'!$B11),-('Gastos das Atividades'!AD$1&gt;='Fluxo de Gastos Gerais'!$D$4:$D$1003),-('Gastos das Atividades'!AD$1&lt;='Fluxo de Gastos Gerais'!$E$4:$E$1003),-('Fluxo de Gastos Gerais'!$C$4:$C$1003))</f>
        <v>0</v>
      </c>
      <c r="AE11" s="152">
        <f>SUMPRODUCT(-('Fluxo de Gastos Gerais'!$F$4:$F$1003='Gastos das Atividades'!$B11),-('Gastos das Atividades'!AE$1&gt;='Fluxo de Gastos Gerais'!$D$4:$D$1003),-('Gastos das Atividades'!AE$1&lt;='Fluxo de Gastos Gerais'!$E$4:$E$1003),-('Fluxo de Gastos Gerais'!$C$4:$C$1003))</f>
        <v>0</v>
      </c>
      <c r="AF11" s="152">
        <f>SUMPRODUCT(-('Fluxo de Gastos Gerais'!$F$4:$F$1003='Gastos das Atividades'!$B11),-('Gastos das Atividades'!AF$1&gt;='Fluxo de Gastos Gerais'!$D$4:$D$1003),-('Gastos das Atividades'!AF$1&lt;='Fluxo de Gastos Gerais'!$E$4:$E$1003),-('Fluxo de Gastos Gerais'!$C$4:$C$1003))</f>
        <v>0</v>
      </c>
      <c r="AG11" s="152">
        <f>SUMPRODUCT(-('Fluxo de Gastos Gerais'!$F$4:$F$1003='Gastos das Atividades'!$B11),-('Gastos das Atividades'!AG$1&gt;='Fluxo de Gastos Gerais'!$D$4:$D$1003),-('Gastos das Atividades'!AG$1&lt;='Fluxo de Gastos Gerais'!$E$4:$E$1003),-('Fluxo de Gastos Gerais'!$C$4:$C$1003))</f>
        <v>0</v>
      </c>
      <c r="AH11" s="337">
        <f t="shared" si="1"/>
        <v>0</v>
      </c>
      <c r="AI11" s="152">
        <f t="shared" si="2"/>
        <v>0</v>
      </c>
      <c r="AJ11" s="152">
        <f t="shared" si="3"/>
        <v>0</v>
      </c>
      <c r="AK11" s="338">
        <f t="shared" si="4"/>
        <v>0</v>
      </c>
      <c r="AL11" s="159">
        <f t="shared" si="0"/>
        <v>0</v>
      </c>
      <c r="AM11" s="159">
        <f t="shared" si="0"/>
        <v>0</v>
      </c>
      <c r="AN11" s="159">
        <f t="shared" si="0"/>
        <v>0</v>
      </c>
      <c r="AO11" s="339">
        <f t="shared" si="0"/>
        <v>0</v>
      </c>
    </row>
    <row r="12" spans="1:42" hidden="1">
      <c r="A12" s="340">
        <v>8</v>
      </c>
      <c r="B12" s="342"/>
      <c r="C12" s="152">
        <f>SUMPRODUCT(-('Fluxo de Gastos Gerais'!$F$4:$F$1003='Gastos das Atividades'!$B12),-('Gastos das Atividades'!C$1&gt;='Fluxo de Gastos Gerais'!$D$4:$D$1003),-('Gastos das Atividades'!C$1&lt;='Fluxo de Gastos Gerais'!$E$4:$E$1003),-('Fluxo de Gastos Gerais'!$C$4:$C$1003))</f>
        <v>0</v>
      </c>
      <c r="D12" s="152">
        <f>SUMPRODUCT(-('Fluxo de Gastos Gerais'!$F$4:$F$1003='Gastos das Atividades'!$B12),-('Gastos das Atividades'!D$1&gt;='Fluxo de Gastos Gerais'!$D$4:$D$1003),-('Gastos das Atividades'!D$1&lt;='Fluxo de Gastos Gerais'!$E$4:$E$1003),-('Fluxo de Gastos Gerais'!$C$4:$C$1003))</f>
        <v>0</v>
      </c>
      <c r="E12" s="152">
        <f>SUMPRODUCT(-('Fluxo de Gastos Gerais'!$F$4:$F$1003='Gastos das Atividades'!$B12),-('Gastos das Atividades'!E$1&gt;='Fluxo de Gastos Gerais'!$D$4:$D$1003),-('Gastos das Atividades'!E$1&lt;='Fluxo de Gastos Gerais'!$E$4:$E$1003),-('Fluxo de Gastos Gerais'!$C$4:$C$1003))</f>
        <v>0</v>
      </c>
      <c r="F12" s="152">
        <f>SUMPRODUCT(-('Fluxo de Gastos Gerais'!$F$4:$F$1003='Gastos das Atividades'!$B12),-('Gastos das Atividades'!F$1&gt;='Fluxo de Gastos Gerais'!$D$4:$D$1003),-('Gastos das Atividades'!F$1&lt;='Fluxo de Gastos Gerais'!$E$4:$E$1003),-('Fluxo de Gastos Gerais'!$C$4:$C$1003))</f>
        <v>0</v>
      </c>
      <c r="G12" s="152">
        <f>SUMPRODUCT(-('Fluxo de Gastos Gerais'!$F$4:$F$1003='Gastos das Atividades'!$B12),-('Gastos das Atividades'!G$1&gt;='Fluxo de Gastos Gerais'!$D$4:$D$1003),-('Gastos das Atividades'!G$1&lt;='Fluxo de Gastos Gerais'!$E$4:$E$1003),-('Fluxo de Gastos Gerais'!$C$4:$C$1003))</f>
        <v>0</v>
      </c>
      <c r="H12" s="152">
        <f>SUMPRODUCT(-('Fluxo de Gastos Gerais'!$F$4:$F$1003='Gastos das Atividades'!$B12),-('Gastos das Atividades'!H$1&gt;='Fluxo de Gastos Gerais'!$D$4:$D$1003),-('Gastos das Atividades'!H$1&lt;='Fluxo de Gastos Gerais'!$E$4:$E$1003),-('Fluxo de Gastos Gerais'!$C$4:$C$1003))</f>
        <v>0</v>
      </c>
      <c r="I12" s="152">
        <f>SUMPRODUCT(-('Fluxo de Gastos Gerais'!$F$4:$F$1003='Gastos das Atividades'!$B12),-('Gastos das Atividades'!I$1&gt;='Fluxo de Gastos Gerais'!$D$4:$D$1003),-('Gastos das Atividades'!I$1&lt;='Fluxo de Gastos Gerais'!$E$4:$E$1003),-('Fluxo de Gastos Gerais'!$C$4:$C$1003))</f>
        <v>0</v>
      </c>
      <c r="J12" s="152">
        <f>SUMPRODUCT(-('Fluxo de Gastos Gerais'!$F$4:$F$1003='Gastos das Atividades'!$B12),-('Gastos das Atividades'!J$1&gt;='Fluxo de Gastos Gerais'!$D$4:$D$1003),-('Gastos das Atividades'!J$1&lt;='Fluxo de Gastos Gerais'!$E$4:$E$1003),-('Fluxo de Gastos Gerais'!$C$4:$C$1003))</f>
        <v>0</v>
      </c>
      <c r="K12" s="152">
        <f>SUMPRODUCT(-('Fluxo de Gastos Gerais'!$F$4:$F$1003='Gastos das Atividades'!$B12),-('Gastos das Atividades'!K$1&gt;='Fluxo de Gastos Gerais'!$D$4:$D$1003),-('Gastos das Atividades'!K$1&lt;='Fluxo de Gastos Gerais'!$E$4:$E$1003),-('Fluxo de Gastos Gerais'!$C$4:$C$1003))</f>
        <v>0</v>
      </c>
      <c r="L12" s="152">
        <f>SUMPRODUCT(-('Fluxo de Gastos Gerais'!$F$4:$F$1003='Gastos das Atividades'!$B12),-('Gastos das Atividades'!L$1&gt;='Fluxo de Gastos Gerais'!$D$4:$D$1003),-('Gastos das Atividades'!L$1&lt;='Fluxo de Gastos Gerais'!$E$4:$E$1003),-('Fluxo de Gastos Gerais'!$C$4:$C$1003))</f>
        <v>0</v>
      </c>
      <c r="M12" s="152">
        <f>SUMPRODUCT(-('Fluxo de Gastos Gerais'!$F$4:$F$1003='Gastos das Atividades'!$B12),-('Gastos das Atividades'!M$1&gt;='Fluxo de Gastos Gerais'!$D$4:$D$1003),-('Gastos das Atividades'!M$1&lt;='Fluxo de Gastos Gerais'!$E$4:$E$1003),-('Fluxo de Gastos Gerais'!$C$4:$C$1003))</f>
        <v>0</v>
      </c>
      <c r="N12" s="152">
        <f>SUMPRODUCT(-('Fluxo de Gastos Gerais'!$F$4:$F$1003='Gastos das Atividades'!$B12),-('Gastos das Atividades'!N$1&gt;='Fluxo de Gastos Gerais'!$D$4:$D$1003),-('Gastos das Atividades'!N$1&lt;='Fluxo de Gastos Gerais'!$E$4:$E$1003),-('Fluxo de Gastos Gerais'!$C$4:$C$1003))</f>
        <v>0</v>
      </c>
      <c r="O12" s="152">
        <f>SUMPRODUCT(-('Fluxo de Gastos Gerais'!$F$4:$F$1003='Gastos das Atividades'!$B12),-('Gastos das Atividades'!O$1&gt;='Fluxo de Gastos Gerais'!$D$4:$D$1003),-('Gastos das Atividades'!O$1&lt;='Fluxo de Gastos Gerais'!$E$4:$E$1003),-('Fluxo de Gastos Gerais'!$C$4:$C$1003))</f>
        <v>0</v>
      </c>
      <c r="P12" s="152">
        <f>SUMPRODUCT(-('Fluxo de Gastos Gerais'!$F$4:$F$1003='Gastos das Atividades'!$B12),-('Gastos das Atividades'!P$1&gt;='Fluxo de Gastos Gerais'!$D$4:$D$1003),-('Gastos das Atividades'!P$1&lt;='Fluxo de Gastos Gerais'!$E$4:$E$1003),-('Fluxo de Gastos Gerais'!$C$4:$C$1003))</f>
        <v>0</v>
      </c>
      <c r="Q12" s="152">
        <f>SUMPRODUCT(-('Fluxo de Gastos Gerais'!$F$4:$F$1003='Gastos das Atividades'!$B12),-('Gastos das Atividades'!Q$1&gt;='Fluxo de Gastos Gerais'!$D$4:$D$1003),-('Gastos das Atividades'!Q$1&lt;='Fluxo de Gastos Gerais'!$E$4:$E$1003),-('Fluxo de Gastos Gerais'!$C$4:$C$1003))</f>
        <v>0</v>
      </c>
      <c r="R12" s="152">
        <f>SUMPRODUCT(-('Fluxo de Gastos Gerais'!$F$4:$F$1003='Gastos das Atividades'!$B12),-('Gastos das Atividades'!R$1&gt;='Fluxo de Gastos Gerais'!$D$4:$D$1003),-('Gastos das Atividades'!R$1&lt;='Fluxo de Gastos Gerais'!$E$4:$E$1003),-('Fluxo de Gastos Gerais'!$C$4:$C$1003))</f>
        <v>0</v>
      </c>
      <c r="S12" s="152">
        <f>SUMPRODUCT(-('Fluxo de Gastos Gerais'!$F$4:$F$1003='Gastos das Atividades'!$B12),-('Gastos das Atividades'!S$1&gt;='Fluxo de Gastos Gerais'!$D$4:$D$1003),-('Gastos das Atividades'!S$1&lt;='Fluxo de Gastos Gerais'!$E$4:$E$1003),-('Fluxo de Gastos Gerais'!$C$4:$C$1003))</f>
        <v>0</v>
      </c>
      <c r="T12" s="152">
        <f>SUMPRODUCT(-('Fluxo de Gastos Gerais'!$F$4:$F$1003='Gastos das Atividades'!$B12),-('Gastos das Atividades'!T$1&gt;='Fluxo de Gastos Gerais'!$D$4:$D$1003),-('Gastos das Atividades'!T$1&lt;='Fluxo de Gastos Gerais'!$E$4:$E$1003),-('Fluxo de Gastos Gerais'!$C$4:$C$1003))</f>
        <v>0</v>
      </c>
      <c r="U12" s="152">
        <f>SUMPRODUCT(-('Fluxo de Gastos Gerais'!$F$4:$F$1003='Gastos das Atividades'!$B12),-('Gastos das Atividades'!U$1&gt;='Fluxo de Gastos Gerais'!$D$4:$D$1003),-('Gastos das Atividades'!U$1&lt;='Fluxo de Gastos Gerais'!$E$4:$E$1003),-('Fluxo de Gastos Gerais'!$C$4:$C$1003))</f>
        <v>0</v>
      </c>
      <c r="V12" s="152">
        <f>SUMPRODUCT(-('Fluxo de Gastos Gerais'!$F$4:$F$1003='Gastos das Atividades'!$B12),-('Gastos das Atividades'!V$1&gt;='Fluxo de Gastos Gerais'!$D$4:$D$1003),-('Gastos das Atividades'!V$1&lt;='Fluxo de Gastos Gerais'!$E$4:$E$1003),-('Fluxo de Gastos Gerais'!$C$4:$C$1003))</f>
        <v>0</v>
      </c>
      <c r="W12" s="152">
        <f>SUMPRODUCT(-('Fluxo de Gastos Gerais'!$F$4:$F$1003='Gastos das Atividades'!$B12),-('Gastos das Atividades'!W$1&gt;='Fluxo de Gastos Gerais'!$D$4:$D$1003),-('Gastos das Atividades'!W$1&lt;='Fluxo de Gastos Gerais'!$E$4:$E$1003),-('Fluxo de Gastos Gerais'!$C$4:$C$1003))</f>
        <v>0</v>
      </c>
      <c r="X12" s="152">
        <f>SUMPRODUCT(-('Fluxo de Gastos Gerais'!$F$4:$F$1003='Gastos das Atividades'!$B12),-('Gastos das Atividades'!X$1&gt;='Fluxo de Gastos Gerais'!$D$4:$D$1003),-('Gastos das Atividades'!X$1&lt;='Fluxo de Gastos Gerais'!$E$4:$E$1003),-('Fluxo de Gastos Gerais'!$C$4:$C$1003))</f>
        <v>0</v>
      </c>
      <c r="Y12" s="152">
        <f>SUMPRODUCT(-('Fluxo de Gastos Gerais'!$F$4:$F$1003='Gastos das Atividades'!$B12),-('Gastos das Atividades'!Y$1&gt;='Fluxo de Gastos Gerais'!$D$4:$D$1003),-('Gastos das Atividades'!Y$1&lt;='Fluxo de Gastos Gerais'!$E$4:$E$1003),-('Fluxo de Gastos Gerais'!$C$4:$C$1003))</f>
        <v>0</v>
      </c>
      <c r="Z12" s="152">
        <f>SUMPRODUCT(-('Fluxo de Gastos Gerais'!$F$4:$F$1003='Gastos das Atividades'!$B12),-('Gastos das Atividades'!Z$1&gt;='Fluxo de Gastos Gerais'!$D$4:$D$1003),-('Gastos das Atividades'!Z$1&lt;='Fluxo de Gastos Gerais'!$E$4:$E$1003),-('Fluxo de Gastos Gerais'!$C$4:$C$1003))</f>
        <v>0</v>
      </c>
      <c r="AA12" s="152">
        <f>SUMPRODUCT(-('Fluxo de Gastos Gerais'!$F$4:$F$1003='Gastos das Atividades'!$B12),-('Gastos das Atividades'!AA$1&gt;='Fluxo de Gastos Gerais'!$D$4:$D$1003),-('Gastos das Atividades'!AA$1&lt;='Fluxo de Gastos Gerais'!$E$4:$E$1003),-('Fluxo de Gastos Gerais'!$C$4:$C$1003))</f>
        <v>0</v>
      </c>
      <c r="AB12" s="152">
        <f>SUMPRODUCT(-('Fluxo de Gastos Gerais'!$F$4:$F$1003='Gastos das Atividades'!$B12),-('Gastos das Atividades'!AB$1&gt;='Fluxo de Gastos Gerais'!$D$4:$D$1003),-('Gastos das Atividades'!AB$1&lt;='Fluxo de Gastos Gerais'!$E$4:$E$1003),-('Fluxo de Gastos Gerais'!$C$4:$C$1003))</f>
        <v>0</v>
      </c>
      <c r="AC12" s="152">
        <f>SUMPRODUCT(-('Fluxo de Gastos Gerais'!$F$4:$F$1003='Gastos das Atividades'!$B12),-('Gastos das Atividades'!AC$1&gt;='Fluxo de Gastos Gerais'!$D$4:$D$1003),-('Gastos das Atividades'!AC$1&lt;='Fluxo de Gastos Gerais'!$E$4:$E$1003),-('Fluxo de Gastos Gerais'!$C$4:$C$1003))</f>
        <v>0</v>
      </c>
      <c r="AD12" s="152">
        <f>SUMPRODUCT(-('Fluxo de Gastos Gerais'!$F$4:$F$1003='Gastos das Atividades'!$B12),-('Gastos das Atividades'!AD$1&gt;='Fluxo de Gastos Gerais'!$D$4:$D$1003),-('Gastos das Atividades'!AD$1&lt;='Fluxo de Gastos Gerais'!$E$4:$E$1003),-('Fluxo de Gastos Gerais'!$C$4:$C$1003))</f>
        <v>0</v>
      </c>
      <c r="AE12" s="152">
        <f>SUMPRODUCT(-('Fluxo de Gastos Gerais'!$F$4:$F$1003='Gastos das Atividades'!$B12),-('Gastos das Atividades'!AE$1&gt;='Fluxo de Gastos Gerais'!$D$4:$D$1003),-('Gastos das Atividades'!AE$1&lt;='Fluxo de Gastos Gerais'!$E$4:$E$1003),-('Fluxo de Gastos Gerais'!$C$4:$C$1003))</f>
        <v>0</v>
      </c>
      <c r="AF12" s="152">
        <f>SUMPRODUCT(-('Fluxo de Gastos Gerais'!$F$4:$F$1003='Gastos das Atividades'!$B12),-('Gastos das Atividades'!AF$1&gt;='Fluxo de Gastos Gerais'!$D$4:$D$1003),-('Gastos das Atividades'!AF$1&lt;='Fluxo de Gastos Gerais'!$E$4:$E$1003),-('Fluxo de Gastos Gerais'!$C$4:$C$1003))</f>
        <v>0</v>
      </c>
      <c r="AG12" s="152">
        <f>SUMPRODUCT(-('Fluxo de Gastos Gerais'!$F$4:$F$1003='Gastos das Atividades'!$B12),-('Gastos das Atividades'!AG$1&gt;='Fluxo de Gastos Gerais'!$D$4:$D$1003),-('Gastos das Atividades'!AG$1&lt;='Fluxo de Gastos Gerais'!$E$4:$E$1003),-('Fluxo de Gastos Gerais'!$C$4:$C$1003))</f>
        <v>0</v>
      </c>
      <c r="AH12" s="337">
        <f t="shared" si="1"/>
        <v>0</v>
      </c>
      <c r="AI12" s="152">
        <f t="shared" si="2"/>
        <v>0</v>
      </c>
      <c r="AJ12" s="152">
        <f t="shared" si="3"/>
        <v>0</v>
      </c>
      <c r="AK12" s="338">
        <f t="shared" si="4"/>
        <v>0</v>
      </c>
      <c r="AL12" s="159">
        <f t="shared" si="0"/>
        <v>0</v>
      </c>
      <c r="AM12" s="159">
        <f t="shared" si="0"/>
        <v>0</v>
      </c>
      <c r="AN12" s="159">
        <f t="shared" si="0"/>
        <v>0</v>
      </c>
      <c r="AO12" s="339">
        <f t="shared" si="0"/>
        <v>0</v>
      </c>
    </row>
    <row r="13" spans="1:42" hidden="1">
      <c r="A13" s="340">
        <v>9</v>
      </c>
      <c r="B13" s="344"/>
      <c r="C13" s="152">
        <f>SUMPRODUCT(-('Fluxo de Gastos Gerais'!$F$4:$F$1003='Gastos das Atividades'!$B13),-('Gastos das Atividades'!C$1&gt;='Fluxo de Gastos Gerais'!$D$4:$D$1003),-('Gastos das Atividades'!C$1&lt;='Fluxo de Gastos Gerais'!$E$4:$E$1003),-('Fluxo de Gastos Gerais'!$C$4:$C$1003))</f>
        <v>0</v>
      </c>
      <c r="D13" s="152">
        <f>SUMPRODUCT(-('Fluxo de Gastos Gerais'!$F$4:$F$1003='Gastos das Atividades'!$B13),-('Gastos das Atividades'!D$1&gt;='Fluxo de Gastos Gerais'!$D$4:$D$1003),-('Gastos das Atividades'!D$1&lt;='Fluxo de Gastos Gerais'!$E$4:$E$1003),-('Fluxo de Gastos Gerais'!$C$4:$C$1003))</f>
        <v>0</v>
      </c>
      <c r="E13" s="152">
        <f>SUMPRODUCT(-('Fluxo de Gastos Gerais'!$F$4:$F$1003='Gastos das Atividades'!$B13),-('Gastos das Atividades'!E$1&gt;='Fluxo de Gastos Gerais'!$D$4:$D$1003),-('Gastos das Atividades'!E$1&lt;='Fluxo de Gastos Gerais'!$E$4:$E$1003),-('Fluxo de Gastos Gerais'!$C$4:$C$1003))</f>
        <v>0</v>
      </c>
      <c r="F13" s="152">
        <f>SUMPRODUCT(-('Fluxo de Gastos Gerais'!$F$4:$F$1003='Gastos das Atividades'!$B13),-('Gastos das Atividades'!F$1&gt;='Fluxo de Gastos Gerais'!$D$4:$D$1003),-('Gastos das Atividades'!F$1&lt;='Fluxo de Gastos Gerais'!$E$4:$E$1003),-('Fluxo de Gastos Gerais'!$C$4:$C$1003))</f>
        <v>0</v>
      </c>
      <c r="G13" s="152">
        <f>SUMPRODUCT(-('Fluxo de Gastos Gerais'!$F$4:$F$1003='Gastos das Atividades'!$B13),-('Gastos das Atividades'!G$1&gt;='Fluxo de Gastos Gerais'!$D$4:$D$1003),-('Gastos das Atividades'!G$1&lt;='Fluxo de Gastos Gerais'!$E$4:$E$1003),-('Fluxo de Gastos Gerais'!$C$4:$C$1003))</f>
        <v>0</v>
      </c>
      <c r="H13" s="152">
        <f>SUMPRODUCT(-('Fluxo de Gastos Gerais'!$F$4:$F$1003='Gastos das Atividades'!$B13),-('Gastos das Atividades'!H$1&gt;='Fluxo de Gastos Gerais'!$D$4:$D$1003),-('Gastos das Atividades'!H$1&lt;='Fluxo de Gastos Gerais'!$E$4:$E$1003),-('Fluxo de Gastos Gerais'!$C$4:$C$1003))</f>
        <v>0</v>
      </c>
      <c r="I13" s="152">
        <f>SUMPRODUCT(-('Fluxo de Gastos Gerais'!$F$4:$F$1003='Gastos das Atividades'!$B13),-('Gastos das Atividades'!I$1&gt;='Fluxo de Gastos Gerais'!$D$4:$D$1003),-('Gastos das Atividades'!I$1&lt;='Fluxo de Gastos Gerais'!$E$4:$E$1003),-('Fluxo de Gastos Gerais'!$C$4:$C$1003))</f>
        <v>0</v>
      </c>
      <c r="J13" s="152">
        <f>SUMPRODUCT(-('Fluxo de Gastos Gerais'!$F$4:$F$1003='Gastos das Atividades'!$B13),-('Gastos das Atividades'!J$1&gt;='Fluxo de Gastos Gerais'!$D$4:$D$1003),-('Gastos das Atividades'!J$1&lt;='Fluxo de Gastos Gerais'!$E$4:$E$1003),-('Fluxo de Gastos Gerais'!$C$4:$C$1003))</f>
        <v>0</v>
      </c>
      <c r="K13" s="152">
        <f>SUMPRODUCT(-('Fluxo de Gastos Gerais'!$F$4:$F$1003='Gastos das Atividades'!$B13),-('Gastos das Atividades'!K$1&gt;='Fluxo de Gastos Gerais'!$D$4:$D$1003),-('Gastos das Atividades'!K$1&lt;='Fluxo de Gastos Gerais'!$E$4:$E$1003),-('Fluxo de Gastos Gerais'!$C$4:$C$1003))</f>
        <v>0</v>
      </c>
      <c r="L13" s="152">
        <f>SUMPRODUCT(-('Fluxo de Gastos Gerais'!$F$4:$F$1003='Gastos das Atividades'!$B13),-('Gastos das Atividades'!L$1&gt;='Fluxo de Gastos Gerais'!$D$4:$D$1003),-('Gastos das Atividades'!L$1&lt;='Fluxo de Gastos Gerais'!$E$4:$E$1003),-('Fluxo de Gastos Gerais'!$C$4:$C$1003))</f>
        <v>0</v>
      </c>
      <c r="M13" s="152">
        <f>SUMPRODUCT(-('Fluxo de Gastos Gerais'!$F$4:$F$1003='Gastos das Atividades'!$B13),-('Gastos das Atividades'!M$1&gt;='Fluxo de Gastos Gerais'!$D$4:$D$1003),-('Gastos das Atividades'!M$1&lt;='Fluxo de Gastos Gerais'!$E$4:$E$1003),-('Fluxo de Gastos Gerais'!$C$4:$C$1003))</f>
        <v>0</v>
      </c>
      <c r="N13" s="152">
        <f>SUMPRODUCT(-('Fluxo de Gastos Gerais'!$F$4:$F$1003='Gastos das Atividades'!$B13),-('Gastos das Atividades'!N$1&gt;='Fluxo de Gastos Gerais'!$D$4:$D$1003),-('Gastos das Atividades'!N$1&lt;='Fluxo de Gastos Gerais'!$E$4:$E$1003),-('Fluxo de Gastos Gerais'!$C$4:$C$1003))</f>
        <v>0</v>
      </c>
      <c r="O13" s="152">
        <f>SUMPRODUCT(-('Fluxo de Gastos Gerais'!$F$4:$F$1003='Gastos das Atividades'!$B13),-('Gastos das Atividades'!O$1&gt;='Fluxo de Gastos Gerais'!$D$4:$D$1003),-('Gastos das Atividades'!O$1&lt;='Fluxo de Gastos Gerais'!$E$4:$E$1003),-('Fluxo de Gastos Gerais'!$C$4:$C$1003))</f>
        <v>0</v>
      </c>
      <c r="P13" s="152">
        <f>SUMPRODUCT(-('Fluxo de Gastos Gerais'!$F$4:$F$1003='Gastos das Atividades'!$B13),-('Gastos das Atividades'!P$1&gt;='Fluxo de Gastos Gerais'!$D$4:$D$1003),-('Gastos das Atividades'!P$1&lt;='Fluxo de Gastos Gerais'!$E$4:$E$1003),-('Fluxo de Gastos Gerais'!$C$4:$C$1003))</f>
        <v>0</v>
      </c>
      <c r="Q13" s="152">
        <f>SUMPRODUCT(-('Fluxo de Gastos Gerais'!$F$4:$F$1003='Gastos das Atividades'!$B13),-('Gastos das Atividades'!Q$1&gt;='Fluxo de Gastos Gerais'!$D$4:$D$1003),-('Gastos das Atividades'!Q$1&lt;='Fluxo de Gastos Gerais'!$E$4:$E$1003),-('Fluxo de Gastos Gerais'!$C$4:$C$1003))</f>
        <v>0</v>
      </c>
      <c r="R13" s="152">
        <f>SUMPRODUCT(-('Fluxo de Gastos Gerais'!$F$4:$F$1003='Gastos das Atividades'!$B13),-('Gastos das Atividades'!R$1&gt;='Fluxo de Gastos Gerais'!$D$4:$D$1003),-('Gastos das Atividades'!R$1&lt;='Fluxo de Gastos Gerais'!$E$4:$E$1003),-('Fluxo de Gastos Gerais'!$C$4:$C$1003))</f>
        <v>0</v>
      </c>
      <c r="S13" s="152">
        <f>SUMPRODUCT(-('Fluxo de Gastos Gerais'!$F$4:$F$1003='Gastos das Atividades'!$B13),-('Gastos das Atividades'!S$1&gt;='Fluxo de Gastos Gerais'!$D$4:$D$1003),-('Gastos das Atividades'!S$1&lt;='Fluxo de Gastos Gerais'!$E$4:$E$1003),-('Fluxo de Gastos Gerais'!$C$4:$C$1003))</f>
        <v>0</v>
      </c>
      <c r="T13" s="152">
        <f>SUMPRODUCT(-('Fluxo de Gastos Gerais'!$F$4:$F$1003='Gastos das Atividades'!$B13),-('Gastos das Atividades'!T$1&gt;='Fluxo de Gastos Gerais'!$D$4:$D$1003),-('Gastos das Atividades'!T$1&lt;='Fluxo de Gastos Gerais'!$E$4:$E$1003),-('Fluxo de Gastos Gerais'!$C$4:$C$1003))</f>
        <v>0</v>
      </c>
      <c r="U13" s="152">
        <f>SUMPRODUCT(-('Fluxo de Gastos Gerais'!$F$4:$F$1003='Gastos das Atividades'!$B13),-('Gastos das Atividades'!U$1&gt;='Fluxo de Gastos Gerais'!$D$4:$D$1003),-('Gastos das Atividades'!U$1&lt;='Fluxo de Gastos Gerais'!$E$4:$E$1003),-('Fluxo de Gastos Gerais'!$C$4:$C$1003))</f>
        <v>0</v>
      </c>
      <c r="V13" s="152">
        <f>SUMPRODUCT(-('Fluxo de Gastos Gerais'!$F$4:$F$1003='Gastos das Atividades'!$B13),-('Gastos das Atividades'!V$1&gt;='Fluxo de Gastos Gerais'!$D$4:$D$1003),-('Gastos das Atividades'!V$1&lt;='Fluxo de Gastos Gerais'!$E$4:$E$1003),-('Fluxo de Gastos Gerais'!$C$4:$C$1003))</f>
        <v>0</v>
      </c>
      <c r="W13" s="152">
        <f>SUMPRODUCT(-('Fluxo de Gastos Gerais'!$F$4:$F$1003='Gastos das Atividades'!$B13),-('Gastos das Atividades'!W$1&gt;='Fluxo de Gastos Gerais'!$D$4:$D$1003),-('Gastos das Atividades'!W$1&lt;='Fluxo de Gastos Gerais'!$E$4:$E$1003),-('Fluxo de Gastos Gerais'!$C$4:$C$1003))</f>
        <v>0</v>
      </c>
      <c r="X13" s="152">
        <f>SUMPRODUCT(-('Fluxo de Gastos Gerais'!$F$4:$F$1003='Gastos das Atividades'!$B13),-('Gastos das Atividades'!X$1&gt;='Fluxo de Gastos Gerais'!$D$4:$D$1003),-('Gastos das Atividades'!X$1&lt;='Fluxo de Gastos Gerais'!$E$4:$E$1003),-('Fluxo de Gastos Gerais'!$C$4:$C$1003))</f>
        <v>0</v>
      </c>
      <c r="Y13" s="152">
        <f>SUMPRODUCT(-('Fluxo de Gastos Gerais'!$F$4:$F$1003='Gastos das Atividades'!$B13),-('Gastos das Atividades'!Y$1&gt;='Fluxo de Gastos Gerais'!$D$4:$D$1003),-('Gastos das Atividades'!Y$1&lt;='Fluxo de Gastos Gerais'!$E$4:$E$1003),-('Fluxo de Gastos Gerais'!$C$4:$C$1003))</f>
        <v>0</v>
      </c>
      <c r="Z13" s="152">
        <f>SUMPRODUCT(-('Fluxo de Gastos Gerais'!$F$4:$F$1003='Gastos das Atividades'!$B13),-('Gastos das Atividades'!Z$1&gt;='Fluxo de Gastos Gerais'!$D$4:$D$1003),-('Gastos das Atividades'!Z$1&lt;='Fluxo de Gastos Gerais'!$E$4:$E$1003),-('Fluxo de Gastos Gerais'!$C$4:$C$1003))</f>
        <v>0</v>
      </c>
      <c r="AA13" s="152">
        <f>SUMPRODUCT(-('Fluxo de Gastos Gerais'!$F$4:$F$1003='Gastos das Atividades'!$B13),-('Gastos das Atividades'!AA$1&gt;='Fluxo de Gastos Gerais'!$D$4:$D$1003),-('Gastos das Atividades'!AA$1&lt;='Fluxo de Gastos Gerais'!$E$4:$E$1003),-('Fluxo de Gastos Gerais'!$C$4:$C$1003))</f>
        <v>0</v>
      </c>
      <c r="AB13" s="152">
        <f>SUMPRODUCT(-('Fluxo de Gastos Gerais'!$F$4:$F$1003='Gastos das Atividades'!$B13),-('Gastos das Atividades'!AB$1&gt;='Fluxo de Gastos Gerais'!$D$4:$D$1003),-('Gastos das Atividades'!AB$1&lt;='Fluxo de Gastos Gerais'!$E$4:$E$1003),-('Fluxo de Gastos Gerais'!$C$4:$C$1003))</f>
        <v>0</v>
      </c>
      <c r="AC13" s="152">
        <f>SUMPRODUCT(-('Fluxo de Gastos Gerais'!$F$4:$F$1003='Gastos das Atividades'!$B13),-('Gastos das Atividades'!AC$1&gt;='Fluxo de Gastos Gerais'!$D$4:$D$1003),-('Gastos das Atividades'!AC$1&lt;='Fluxo de Gastos Gerais'!$E$4:$E$1003),-('Fluxo de Gastos Gerais'!$C$4:$C$1003))</f>
        <v>0</v>
      </c>
      <c r="AD13" s="152">
        <f>SUMPRODUCT(-('Fluxo de Gastos Gerais'!$F$4:$F$1003='Gastos das Atividades'!$B13),-('Gastos das Atividades'!AD$1&gt;='Fluxo de Gastos Gerais'!$D$4:$D$1003),-('Gastos das Atividades'!AD$1&lt;='Fluxo de Gastos Gerais'!$E$4:$E$1003),-('Fluxo de Gastos Gerais'!$C$4:$C$1003))</f>
        <v>0</v>
      </c>
      <c r="AE13" s="152">
        <f>SUMPRODUCT(-('Fluxo de Gastos Gerais'!$F$4:$F$1003='Gastos das Atividades'!$B13),-('Gastos das Atividades'!AE$1&gt;='Fluxo de Gastos Gerais'!$D$4:$D$1003),-('Gastos das Atividades'!AE$1&lt;='Fluxo de Gastos Gerais'!$E$4:$E$1003),-('Fluxo de Gastos Gerais'!$C$4:$C$1003))</f>
        <v>0</v>
      </c>
      <c r="AF13" s="152">
        <f>SUMPRODUCT(-('Fluxo de Gastos Gerais'!$F$4:$F$1003='Gastos das Atividades'!$B13),-('Gastos das Atividades'!AF$1&gt;='Fluxo de Gastos Gerais'!$D$4:$D$1003),-('Gastos das Atividades'!AF$1&lt;='Fluxo de Gastos Gerais'!$E$4:$E$1003),-('Fluxo de Gastos Gerais'!$C$4:$C$1003))</f>
        <v>0</v>
      </c>
      <c r="AG13" s="152">
        <f>SUMPRODUCT(-('Fluxo de Gastos Gerais'!$F$4:$F$1003='Gastos das Atividades'!$B13),-('Gastos das Atividades'!AG$1&gt;='Fluxo de Gastos Gerais'!$D$4:$D$1003),-('Gastos das Atividades'!AG$1&lt;='Fluxo de Gastos Gerais'!$E$4:$E$1003),-('Fluxo de Gastos Gerais'!$C$4:$C$1003))</f>
        <v>0</v>
      </c>
      <c r="AH13" s="337">
        <f t="shared" si="1"/>
        <v>0</v>
      </c>
      <c r="AI13" s="152">
        <f t="shared" si="2"/>
        <v>0</v>
      </c>
      <c r="AJ13" s="152">
        <f t="shared" si="3"/>
        <v>0</v>
      </c>
      <c r="AK13" s="338">
        <f t="shared" si="4"/>
        <v>0</v>
      </c>
      <c r="AL13" s="159">
        <f t="shared" si="0"/>
        <v>0</v>
      </c>
      <c r="AM13" s="159">
        <f t="shared" si="0"/>
        <v>0</v>
      </c>
      <c r="AN13" s="159">
        <f t="shared" si="0"/>
        <v>0</v>
      </c>
      <c r="AO13" s="339">
        <f t="shared" si="0"/>
        <v>0</v>
      </c>
    </row>
    <row r="14" spans="1:42" hidden="1">
      <c r="A14" s="340">
        <v>10</v>
      </c>
      <c r="B14" s="345"/>
      <c r="C14" s="152">
        <f>SUMPRODUCT(-('Fluxo de Gastos Gerais'!$F$4:$F$1003='Gastos das Atividades'!$B14),-('Gastos das Atividades'!C$1&gt;='Fluxo de Gastos Gerais'!$D$4:$D$1003),-('Gastos das Atividades'!C$1&lt;='Fluxo de Gastos Gerais'!$E$4:$E$1003),-('Fluxo de Gastos Gerais'!$C$4:$C$1003))</f>
        <v>0</v>
      </c>
      <c r="D14" s="152">
        <f>SUMPRODUCT(-('Fluxo de Gastos Gerais'!$F$4:$F$1003='Gastos das Atividades'!$B14),-('Gastos das Atividades'!D$1&gt;='Fluxo de Gastos Gerais'!$D$4:$D$1003),-('Gastos das Atividades'!D$1&lt;='Fluxo de Gastos Gerais'!$E$4:$E$1003),-('Fluxo de Gastos Gerais'!$C$4:$C$1003))</f>
        <v>0</v>
      </c>
      <c r="E14" s="152">
        <f>SUMPRODUCT(-('Fluxo de Gastos Gerais'!$F$4:$F$1003='Gastos das Atividades'!$B14),-('Gastos das Atividades'!E$1&gt;='Fluxo de Gastos Gerais'!$D$4:$D$1003),-('Gastos das Atividades'!E$1&lt;='Fluxo de Gastos Gerais'!$E$4:$E$1003),-('Fluxo de Gastos Gerais'!$C$4:$C$1003))</f>
        <v>0</v>
      </c>
      <c r="F14" s="152">
        <f>SUMPRODUCT(-('Fluxo de Gastos Gerais'!$F$4:$F$1003='Gastos das Atividades'!$B14),-('Gastos das Atividades'!F$1&gt;='Fluxo de Gastos Gerais'!$D$4:$D$1003),-('Gastos das Atividades'!F$1&lt;='Fluxo de Gastos Gerais'!$E$4:$E$1003),-('Fluxo de Gastos Gerais'!$C$4:$C$1003))</f>
        <v>0</v>
      </c>
      <c r="G14" s="152">
        <f>SUMPRODUCT(-('Fluxo de Gastos Gerais'!$F$4:$F$1003='Gastos das Atividades'!$B14),-('Gastos das Atividades'!G$1&gt;='Fluxo de Gastos Gerais'!$D$4:$D$1003),-('Gastos das Atividades'!G$1&lt;='Fluxo de Gastos Gerais'!$E$4:$E$1003),-('Fluxo de Gastos Gerais'!$C$4:$C$1003))</f>
        <v>0</v>
      </c>
      <c r="H14" s="152">
        <f>SUMPRODUCT(-('Fluxo de Gastos Gerais'!$F$4:$F$1003='Gastos das Atividades'!$B14),-('Gastos das Atividades'!H$1&gt;='Fluxo de Gastos Gerais'!$D$4:$D$1003),-('Gastos das Atividades'!H$1&lt;='Fluxo de Gastos Gerais'!$E$4:$E$1003),-('Fluxo de Gastos Gerais'!$C$4:$C$1003))</f>
        <v>0</v>
      </c>
      <c r="I14" s="152">
        <f>SUMPRODUCT(-('Fluxo de Gastos Gerais'!$F$4:$F$1003='Gastos das Atividades'!$B14),-('Gastos das Atividades'!I$1&gt;='Fluxo de Gastos Gerais'!$D$4:$D$1003),-('Gastos das Atividades'!I$1&lt;='Fluxo de Gastos Gerais'!$E$4:$E$1003),-('Fluxo de Gastos Gerais'!$C$4:$C$1003))</f>
        <v>0</v>
      </c>
      <c r="J14" s="152">
        <f>SUMPRODUCT(-('Fluxo de Gastos Gerais'!$F$4:$F$1003='Gastos das Atividades'!$B14),-('Gastos das Atividades'!J$1&gt;='Fluxo de Gastos Gerais'!$D$4:$D$1003),-('Gastos das Atividades'!J$1&lt;='Fluxo de Gastos Gerais'!$E$4:$E$1003),-('Fluxo de Gastos Gerais'!$C$4:$C$1003))</f>
        <v>0</v>
      </c>
      <c r="K14" s="152">
        <f>SUMPRODUCT(-('Fluxo de Gastos Gerais'!$F$4:$F$1003='Gastos das Atividades'!$B14),-('Gastos das Atividades'!K$1&gt;='Fluxo de Gastos Gerais'!$D$4:$D$1003),-('Gastos das Atividades'!K$1&lt;='Fluxo de Gastos Gerais'!$E$4:$E$1003),-('Fluxo de Gastos Gerais'!$C$4:$C$1003))</f>
        <v>0</v>
      </c>
      <c r="L14" s="152">
        <f>SUMPRODUCT(-('Fluxo de Gastos Gerais'!$F$4:$F$1003='Gastos das Atividades'!$B14),-('Gastos das Atividades'!L$1&gt;='Fluxo de Gastos Gerais'!$D$4:$D$1003),-('Gastos das Atividades'!L$1&lt;='Fluxo de Gastos Gerais'!$E$4:$E$1003),-('Fluxo de Gastos Gerais'!$C$4:$C$1003))</f>
        <v>0</v>
      </c>
      <c r="M14" s="152">
        <f>SUMPRODUCT(-('Fluxo de Gastos Gerais'!$F$4:$F$1003='Gastos das Atividades'!$B14),-('Gastos das Atividades'!M$1&gt;='Fluxo de Gastos Gerais'!$D$4:$D$1003),-('Gastos das Atividades'!M$1&lt;='Fluxo de Gastos Gerais'!$E$4:$E$1003),-('Fluxo de Gastos Gerais'!$C$4:$C$1003))</f>
        <v>0</v>
      </c>
      <c r="N14" s="152">
        <f>SUMPRODUCT(-('Fluxo de Gastos Gerais'!$F$4:$F$1003='Gastos das Atividades'!$B14),-('Gastos das Atividades'!N$1&gt;='Fluxo de Gastos Gerais'!$D$4:$D$1003),-('Gastos das Atividades'!N$1&lt;='Fluxo de Gastos Gerais'!$E$4:$E$1003),-('Fluxo de Gastos Gerais'!$C$4:$C$1003))</f>
        <v>0</v>
      </c>
      <c r="O14" s="152">
        <f>SUMPRODUCT(-('Fluxo de Gastos Gerais'!$F$4:$F$1003='Gastos das Atividades'!$B14),-('Gastos das Atividades'!O$1&gt;='Fluxo de Gastos Gerais'!$D$4:$D$1003),-('Gastos das Atividades'!O$1&lt;='Fluxo de Gastos Gerais'!$E$4:$E$1003),-('Fluxo de Gastos Gerais'!$C$4:$C$1003))</f>
        <v>0</v>
      </c>
      <c r="P14" s="152">
        <f>SUMPRODUCT(-('Fluxo de Gastos Gerais'!$F$4:$F$1003='Gastos das Atividades'!$B14),-('Gastos das Atividades'!P$1&gt;='Fluxo de Gastos Gerais'!$D$4:$D$1003),-('Gastos das Atividades'!P$1&lt;='Fluxo de Gastos Gerais'!$E$4:$E$1003),-('Fluxo de Gastos Gerais'!$C$4:$C$1003))</f>
        <v>0</v>
      </c>
      <c r="Q14" s="152">
        <f>SUMPRODUCT(-('Fluxo de Gastos Gerais'!$F$4:$F$1003='Gastos das Atividades'!$B14),-('Gastos das Atividades'!Q$1&gt;='Fluxo de Gastos Gerais'!$D$4:$D$1003),-('Gastos das Atividades'!Q$1&lt;='Fluxo de Gastos Gerais'!$E$4:$E$1003),-('Fluxo de Gastos Gerais'!$C$4:$C$1003))</f>
        <v>0</v>
      </c>
      <c r="R14" s="152">
        <f>SUMPRODUCT(-('Fluxo de Gastos Gerais'!$F$4:$F$1003='Gastos das Atividades'!$B14),-('Gastos das Atividades'!R$1&gt;='Fluxo de Gastos Gerais'!$D$4:$D$1003),-('Gastos das Atividades'!R$1&lt;='Fluxo de Gastos Gerais'!$E$4:$E$1003),-('Fluxo de Gastos Gerais'!$C$4:$C$1003))</f>
        <v>0</v>
      </c>
      <c r="S14" s="152">
        <f>SUMPRODUCT(-('Fluxo de Gastos Gerais'!$F$4:$F$1003='Gastos das Atividades'!$B14),-('Gastos das Atividades'!S$1&gt;='Fluxo de Gastos Gerais'!$D$4:$D$1003),-('Gastos das Atividades'!S$1&lt;='Fluxo de Gastos Gerais'!$E$4:$E$1003),-('Fluxo de Gastos Gerais'!$C$4:$C$1003))</f>
        <v>0</v>
      </c>
      <c r="T14" s="152">
        <f>SUMPRODUCT(-('Fluxo de Gastos Gerais'!$F$4:$F$1003='Gastos das Atividades'!$B14),-('Gastos das Atividades'!T$1&gt;='Fluxo de Gastos Gerais'!$D$4:$D$1003),-('Gastos das Atividades'!T$1&lt;='Fluxo de Gastos Gerais'!$E$4:$E$1003),-('Fluxo de Gastos Gerais'!$C$4:$C$1003))</f>
        <v>0</v>
      </c>
      <c r="U14" s="152">
        <f>SUMPRODUCT(-('Fluxo de Gastos Gerais'!$F$4:$F$1003='Gastos das Atividades'!$B14),-('Gastos das Atividades'!U$1&gt;='Fluxo de Gastos Gerais'!$D$4:$D$1003),-('Gastos das Atividades'!U$1&lt;='Fluxo de Gastos Gerais'!$E$4:$E$1003),-('Fluxo de Gastos Gerais'!$C$4:$C$1003))</f>
        <v>0</v>
      </c>
      <c r="V14" s="152">
        <f>SUMPRODUCT(-('Fluxo de Gastos Gerais'!$F$4:$F$1003='Gastos das Atividades'!$B14),-('Gastos das Atividades'!V$1&gt;='Fluxo de Gastos Gerais'!$D$4:$D$1003),-('Gastos das Atividades'!V$1&lt;='Fluxo de Gastos Gerais'!$E$4:$E$1003),-('Fluxo de Gastos Gerais'!$C$4:$C$1003))</f>
        <v>0</v>
      </c>
      <c r="W14" s="152">
        <f>SUMPRODUCT(-('Fluxo de Gastos Gerais'!$F$4:$F$1003='Gastos das Atividades'!$B14),-('Gastos das Atividades'!W$1&gt;='Fluxo de Gastos Gerais'!$D$4:$D$1003),-('Gastos das Atividades'!W$1&lt;='Fluxo de Gastos Gerais'!$E$4:$E$1003),-('Fluxo de Gastos Gerais'!$C$4:$C$1003))</f>
        <v>0</v>
      </c>
      <c r="X14" s="152">
        <f>SUMPRODUCT(-('Fluxo de Gastos Gerais'!$F$4:$F$1003='Gastos das Atividades'!$B14),-('Gastos das Atividades'!X$1&gt;='Fluxo de Gastos Gerais'!$D$4:$D$1003),-('Gastos das Atividades'!X$1&lt;='Fluxo de Gastos Gerais'!$E$4:$E$1003),-('Fluxo de Gastos Gerais'!$C$4:$C$1003))</f>
        <v>0</v>
      </c>
      <c r="Y14" s="152">
        <f>SUMPRODUCT(-('Fluxo de Gastos Gerais'!$F$4:$F$1003='Gastos das Atividades'!$B14),-('Gastos das Atividades'!Y$1&gt;='Fluxo de Gastos Gerais'!$D$4:$D$1003),-('Gastos das Atividades'!Y$1&lt;='Fluxo de Gastos Gerais'!$E$4:$E$1003),-('Fluxo de Gastos Gerais'!$C$4:$C$1003))</f>
        <v>0</v>
      </c>
      <c r="Z14" s="152">
        <f>SUMPRODUCT(-('Fluxo de Gastos Gerais'!$F$4:$F$1003='Gastos das Atividades'!$B14),-('Gastos das Atividades'!Z$1&gt;='Fluxo de Gastos Gerais'!$D$4:$D$1003),-('Gastos das Atividades'!Z$1&lt;='Fluxo de Gastos Gerais'!$E$4:$E$1003),-('Fluxo de Gastos Gerais'!$C$4:$C$1003))</f>
        <v>0</v>
      </c>
      <c r="AA14" s="152">
        <f>SUMPRODUCT(-('Fluxo de Gastos Gerais'!$F$4:$F$1003='Gastos das Atividades'!$B14),-('Gastos das Atividades'!AA$1&gt;='Fluxo de Gastos Gerais'!$D$4:$D$1003),-('Gastos das Atividades'!AA$1&lt;='Fluxo de Gastos Gerais'!$E$4:$E$1003),-('Fluxo de Gastos Gerais'!$C$4:$C$1003))</f>
        <v>0</v>
      </c>
      <c r="AB14" s="152">
        <f>SUMPRODUCT(-('Fluxo de Gastos Gerais'!$F$4:$F$1003='Gastos das Atividades'!$B14),-('Gastos das Atividades'!AB$1&gt;='Fluxo de Gastos Gerais'!$D$4:$D$1003),-('Gastos das Atividades'!AB$1&lt;='Fluxo de Gastos Gerais'!$E$4:$E$1003),-('Fluxo de Gastos Gerais'!$C$4:$C$1003))</f>
        <v>0</v>
      </c>
      <c r="AC14" s="152">
        <f>SUMPRODUCT(-('Fluxo de Gastos Gerais'!$F$4:$F$1003='Gastos das Atividades'!$B14),-('Gastos das Atividades'!AC$1&gt;='Fluxo de Gastos Gerais'!$D$4:$D$1003),-('Gastos das Atividades'!AC$1&lt;='Fluxo de Gastos Gerais'!$E$4:$E$1003),-('Fluxo de Gastos Gerais'!$C$4:$C$1003))</f>
        <v>0</v>
      </c>
      <c r="AD14" s="152">
        <f>SUMPRODUCT(-('Fluxo de Gastos Gerais'!$F$4:$F$1003='Gastos das Atividades'!$B14),-('Gastos das Atividades'!AD$1&gt;='Fluxo de Gastos Gerais'!$D$4:$D$1003),-('Gastos das Atividades'!AD$1&lt;='Fluxo de Gastos Gerais'!$E$4:$E$1003),-('Fluxo de Gastos Gerais'!$C$4:$C$1003))</f>
        <v>0</v>
      </c>
      <c r="AE14" s="152">
        <f>SUMPRODUCT(-('Fluxo de Gastos Gerais'!$F$4:$F$1003='Gastos das Atividades'!$B14),-('Gastos das Atividades'!AE$1&gt;='Fluxo de Gastos Gerais'!$D$4:$D$1003),-('Gastos das Atividades'!AE$1&lt;='Fluxo de Gastos Gerais'!$E$4:$E$1003),-('Fluxo de Gastos Gerais'!$C$4:$C$1003))</f>
        <v>0</v>
      </c>
      <c r="AF14" s="152">
        <f>SUMPRODUCT(-('Fluxo de Gastos Gerais'!$F$4:$F$1003='Gastos das Atividades'!$B14),-('Gastos das Atividades'!AF$1&gt;='Fluxo de Gastos Gerais'!$D$4:$D$1003),-('Gastos das Atividades'!AF$1&lt;='Fluxo de Gastos Gerais'!$E$4:$E$1003),-('Fluxo de Gastos Gerais'!$C$4:$C$1003))</f>
        <v>0</v>
      </c>
      <c r="AG14" s="152">
        <f>SUMPRODUCT(-('Fluxo de Gastos Gerais'!$F$4:$F$1003='Gastos das Atividades'!$B14),-('Gastos das Atividades'!AG$1&gt;='Fluxo de Gastos Gerais'!$D$4:$D$1003),-('Gastos das Atividades'!AG$1&lt;='Fluxo de Gastos Gerais'!$E$4:$E$1003),-('Fluxo de Gastos Gerais'!$C$4:$C$1003))</f>
        <v>0</v>
      </c>
      <c r="AH14" s="337">
        <f t="shared" si="1"/>
        <v>0</v>
      </c>
      <c r="AI14" s="152">
        <f t="shared" si="2"/>
        <v>0</v>
      </c>
      <c r="AJ14" s="152">
        <f t="shared" si="3"/>
        <v>0</v>
      </c>
      <c r="AK14" s="338">
        <f t="shared" si="4"/>
        <v>0</v>
      </c>
      <c r="AL14" s="159">
        <f t="shared" si="0"/>
        <v>0</v>
      </c>
      <c r="AM14" s="159">
        <f t="shared" si="0"/>
        <v>0</v>
      </c>
      <c r="AN14" s="159">
        <f t="shared" si="0"/>
        <v>0</v>
      </c>
      <c r="AO14" s="339">
        <f t="shared" si="0"/>
        <v>0</v>
      </c>
    </row>
    <row r="15" spans="1:42" hidden="1">
      <c r="A15" s="340">
        <v>11</v>
      </c>
      <c r="B15" s="344"/>
      <c r="C15" s="152">
        <f>SUMPRODUCT(-('Fluxo de Gastos Gerais'!$F$4:$F$1003='Gastos das Atividades'!$B15),-('Gastos das Atividades'!C$1&gt;='Fluxo de Gastos Gerais'!$D$4:$D$1003),-('Gastos das Atividades'!C$1&lt;='Fluxo de Gastos Gerais'!$E$4:$E$1003),-('Fluxo de Gastos Gerais'!$C$4:$C$1003))</f>
        <v>0</v>
      </c>
      <c r="D15" s="152">
        <f>SUMPRODUCT(-('Fluxo de Gastos Gerais'!$F$4:$F$1003='Gastos das Atividades'!$B15),-('Gastos das Atividades'!D$1&gt;='Fluxo de Gastos Gerais'!$D$4:$D$1003),-('Gastos das Atividades'!D$1&lt;='Fluxo de Gastos Gerais'!$E$4:$E$1003),-('Fluxo de Gastos Gerais'!$C$4:$C$1003))</f>
        <v>0</v>
      </c>
      <c r="E15" s="152">
        <f>SUMPRODUCT(-('Fluxo de Gastos Gerais'!$F$4:$F$1003='Gastos das Atividades'!$B15),-('Gastos das Atividades'!E$1&gt;='Fluxo de Gastos Gerais'!$D$4:$D$1003),-('Gastos das Atividades'!E$1&lt;='Fluxo de Gastos Gerais'!$E$4:$E$1003),-('Fluxo de Gastos Gerais'!$C$4:$C$1003))</f>
        <v>0</v>
      </c>
      <c r="F15" s="152">
        <f>SUMPRODUCT(-('Fluxo de Gastos Gerais'!$F$4:$F$1003='Gastos das Atividades'!$B15),-('Gastos das Atividades'!F$1&gt;='Fluxo de Gastos Gerais'!$D$4:$D$1003),-('Gastos das Atividades'!F$1&lt;='Fluxo de Gastos Gerais'!$E$4:$E$1003),-('Fluxo de Gastos Gerais'!$C$4:$C$1003))</f>
        <v>0</v>
      </c>
      <c r="G15" s="152">
        <f>SUMPRODUCT(-('Fluxo de Gastos Gerais'!$F$4:$F$1003='Gastos das Atividades'!$B15),-('Gastos das Atividades'!G$1&gt;='Fluxo de Gastos Gerais'!$D$4:$D$1003),-('Gastos das Atividades'!G$1&lt;='Fluxo de Gastos Gerais'!$E$4:$E$1003),-('Fluxo de Gastos Gerais'!$C$4:$C$1003))</f>
        <v>0</v>
      </c>
      <c r="H15" s="152">
        <f>SUMPRODUCT(-('Fluxo de Gastos Gerais'!$F$4:$F$1003='Gastos das Atividades'!$B15),-('Gastos das Atividades'!H$1&gt;='Fluxo de Gastos Gerais'!$D$4:$D$1003),-('Gastos das Atividades'!H$1&lt;='Fluxo de Gastos Gerais'!$E$4:$E$1003),-('Fluxo de Gastos Gerais'!$C$4:$C$1003))</f>
        <v>0</v>
      </c>
      <c r="I15" s="152">
        <f>SUMPRODUCT(-('Fluxo de Gastos Gerais'!$F$4:$F$1003='Gastos das Atividades'!$B15),-('Gastos das Atividades'!I$1&gt;='Fluxo de Gastos Gerais'!$D$4:$D$1003),-('Gastos das Atividades'!I$1&lt;='Fluxo de Gastos Gerais'!$E$4:$E$1003),-('Fluxo de Gastos Gerais'!$C$4:$C$1003))</f>
        <v>0</v>
      </c>
      <c r="J15" s="152">
        <f>SUMPRODUCT(-('Fluxo de Gastos Gerais'!$F$4:$F$1003='Gastos das Atividades'!$B15),-('Gastos das Atividades'!J$1&gt;='Fluxo de Gastos Gerais'!$D$4:$D$1003),-('Gastos das Atividades'!J$1&lt;='Fluxo de Gastos Gerais'!$E$4:$E$1003),-('Fluxo de Gastos Gerais'!$C$4:$C$1003))</f>
        <v>0</v>
      </c>
      <c r="K15" s="152">
        <f>SUMPRODUCT(-('Fluxo de Gastos Gerais'!$F$4:$F$1003='Gastos das Atividades'!$B15),-('Gastos das Atividades'!K$1&gt;='Fluxo de Gastos Gerais'!$D$4:$D$1003),-('Gastos das Atividades'!K$1&lt;='Fluxo de Gastos Gerais'!$E$4:$E$1003),-('Fluxo de Gastos Gerais'!$C$4:$C$1003))</f>
        <v>0</v>
      </c>
      <c r="L15" s="152">
        <f>SUMPRODUCT(-('Fluxo de Gastos Gerais'!$F$4:$F$1003='Gastos das Atividades'!$B15),-('Gastos das Atividades'!L$1&gt;='Fluxo de Gastos Gerais'!$D$4:$D$1003),-('Gastos das Atividades'!L$1&lt;='Fluxo de Gastos Gerais'!$E$4:$E$1003),-('Fluxo de Gastos Gerais'!$C$4:$C$1003))</f>
        <v>0</v>
      </c>
      <c r="M15" s="152">
        <f>SUMPRODUCT(-('Fluxo de Gastos Gerais'!$F$4:$F$1003='Gastos das Atividades'!$B15),-('Gastos das Atividades'!M$1&gt;='Fluxo de Gastos Gerais'!$D$4:$D$1003),-('Gastos das Atividades'!M$1&lt;='Fluxo de Gastos Gerais'!$E$4:$E$1003),-('Fluxo de Gastos Gerais'!$C$4:$C$1003))</f>
        <v>0</v>
      </c>
      <c r="N15" s="152">
        <f>SUMPRODUCT(-('Fluxo de Gastos Gerais'!$F$4:$F$1003='Gastos das Atividades'!$B15),-('Gastos das Atividades'!N$1&gt;='Fluxo de Gastos Gerais'!$D$4:$D$1003),-('Gastos das Atividades'!N$1&lt;='Fluxo de Gastos Gerais'!$E$4:$E$1003),-('Fluxo de Gastos Gerais'!$C$4:$C$1003))</f>
        <v>0</v>
      </c>
      <c r="O15" s="152">
        <f>SUMPRODUCT(-('Fluxo de Gastos Gerais'!$F$4:$F$1003='Gastos das Atividades'!$B15),-('Gastos das Atividades'!O$1&gt;='Fluxo de Gastos Gerais'!$D$4:$D$1003),-('Gastos das Atividades'!O$1&lt;='Fluxo de Gastos Gerais'!$E$4:$E$1003),-('Fluxo de Gastos Gerais'!$C$4:$C$1003))</f>
        <v>0</v>
      </c>
      <c r="P15" s="152">
        <f>SUMPRODUCT(-('Fluxo de Gastos Gerais'!$F$4:$F$1003='Gastos das Atividades'!$B15),-('Gastos das Atividades'!P$1&gt;='Fluxo de Gastos Gerais'!$D$4:$D$1003),-('Gastos das Atividades'!P$1&lt;='Fluxo de Gastos Gerais'!$E$4:$E$1003),-('Fluxo de Gastos Gerais'!$C$4:$C$1003))</f>
        <v>0</v>
      </c>
      <c r="Q15" s="152">
        <f>SUMPRODUCT(-('Fluxo de Gastos Gerais'!$F$4:$F$1003='Gastos das Atividades'!$B15),-('Gastos das Atividades'!Q$1&gt;='Fluxo de Gastos Gerais'!$D$4:$D$1003),-('Gastos das Atividades'!Q$1&lt;='Fluxo de Gastos Gerais'!$E$4:$E$1003),-('Fluxo de Gastos Gerais'!$C$4:$C$1003))</f>
        <v>0</v>
      </c>
      <c r="R15" s="152">
        <f>SUMPRODUCT(-('Fluxo de Gastos Gerais'!$F$4:$F$1003='Gastos das Atividades'!$B15),-('Gastos das Atividades'!R$1&gt;='Fluxo de Gastos Gerais'!$D$4:$D$1003),-('Gastos das Atividades'!R$1&lt;='Fluxo de Gastos Gerais'!$E$4:$E$1003),-('Fluxo de Gastos Gerais'!$C$4:$C$1003))</f>
        <v>0</v>
      </c>
      <c r="S15" s="152">
        <f>SUMPRODUCT(-('Fluxo de Gastos Gerais'!$F$4:$F$1003='Gastos das Atividades'!$B15),-('Gastos das Atividades'!S$1&gt;='Fluxo de Gastos Gerais'!$D$4:$D$1003),-('Gastos das Atividades'!S$1&lt;='Fluxo de Gastos Gerais'!$E$4:$E$1003),-('Fluxo de Gastos Gerais'!$C$4:$C$1003))</f>
        <v>0</v>
      </c>
      <c r="T15" s="152">
        <f>SUMPRODUCT(-('Fluxo de Gastos Gerais'!$F$4:$F$1003='Gastos das Atividades'!$B15),-('Gastos das Atividades'!T$1&gt;='Fluxo de Gastos Gerais'!$D$4:$D$1003),-('Gastos das Atividades'!T$1&lt;='Fluxo de Gastos Gerais'!$E$4:$E$1003),-('Fluxo de Gastos Gerais'!$C$4:$C$1003))</f>
        <v>0</v>
      </c>
      <c r="U15" s="152">
        <f>SUMPRODUCT(-('Fluxo de Gastos Gerais'!$F$4:$F$1003='Gastos das Atividades'!$B15),-('Gastos das Atividades'!U$1&gt;='Fluxo de Gastos Gerais'!$D$4:$D$1003),-('Gastos das Atividades'!U$1&lt;='Fluxo de Gastos Gerais'!$E$4:$E$1003),-('Fluxo de Gastos Gerais'!$C$4:$C$1003))</f>
        <v>0</v>
      </c>
      <c r="V15" s="152">
        <f>SUMPRODUCT(-('Fluxo de Gastos Gerais'!$F$4:$F$1003='Gastos das Atividades'!$B15),-('Gastos das Atividades'!V$1&gt;='Fluxo de Gastos Gerais'!$D$4:$D$1003),-('Gastos das Atividades'!V$1&lt;='Fluxo de Gastos Gerais'!$E$4:$E$1003),-('Fluxo de Gastos Gerais'!$C$4:$C$1003))</f>
        <v>0</v>
      </c>
      <c r="W15" s="152">
        <f>SUMPRODUCT(-('Fluxo de Gastos Gerais'!$F$4:$F$1003='Gastos das Atividades'!$B15),-('Gastos das Atividades'!W$1&gt;='Fluxo de Gastos Gerais'!$D$4:$D$1003),-('Gastos das Atividades'!W$1&lt;='Fluxo de Gastos Gerais'!$E$4:$E$1003),-('Fluxo de Gastos Gerais'!$C$4:$C$1003))</f>
        <v>0</v>
      </c>
      <c r="X15" s="152">
        <f>SUMPRODUCT(-('Fluxo de Gastos Gerais'!$F$4:$F$1003='Gastos das Atividades'!$B15),-('Gastos das Atividades'!X$1&gt;='Fluxo de Gastos Gerais'!$D$4:$D$1003),-('Gastos das Atividades'!X$1&lt;='Fluxo de Gastos Gerais'!$E$4:$E$1003),-('Fluxo de Gastos Gerais'!$C$4:$C$1003))</f>
        <v>0</v>
      </c>
      <c r="Y15" s="152">
        <f>SUMPRODUCT(-('Fluxo de Gastos Gerais'!$F$4:$F$1003='Gastos das Atividades'!$B15),-('Gastos das Atividades'!Y$1&gt;='Fluxo de Gastos Gerais'!$D$4:$D$1003),-('Gastos das Atividades'!Y$1&lt;='Fluxo de Gastos Gerais'!$E$4:$E$1003),-('Fluxo de Gastos Gerais'!$C$4:$C$1003))</f>
        <v>0</v>
      </c>
      <c r="Z15" s="152">
        <f>SUMPRODUCT(-('Fluxo de Gastos Gerais'!$F$4:$F$1003='Gastos das Atividades'!$B15),-('Gastos das Atividades'!Z$1&gt;='Fluxo de Gastos Gerais'!$D$4:$D$1003),-('Gastos das Atividades'!Z$1&lt;='Fluxo de Gastos Gerais'!$E$4:$E$1003),-('Fluxo de Gastos Gerais'!$C$4:$C$1003))</f>
        <v>0</v>
      </c>
      <c r="AA15" s="152">
        <f>SUMPRODUCT(-('Fluxo de Gastos Gerais'!$F$4:$F$1003='Gastos das Atividades'!$B15),-('Gastos das Atividades'!AA$1&gt;='Fluxo de Gastos Gerais'!$D$4:$D$1003),-('Gastos das Atividades'!AA$1&lt;='Fluxo de Gastos Gerais'!$E$4:$E$1003),-('Fluxo de Gastos Gerais'!$C$4:$C$1003))</f>
        <v>0</v>
      </c>
      <c r="AB15" s="152">
        <f>SUMPRODUCT(-('Fluxo de Gastos Gerais'!$F$4:$F$1003='Gastos das Atividades'!$B15),-('Gastos das Atividades'!AB$1&gt;='Fluxo de Gastos Gerais'!$D$4:$D$1003),-('Gastos das Atividades'!AB$1&lt;='Fluxo de Gastos Gerais'!$E$4:$E$1003),-('Fluxo de Gastos Gerais'!$C$4:$C$1003))</f>
        <v>0</v>
      </c>
      <c r="AC15" s="152">
        <f>SUMPRODUCT(-('Fluxo de Gastos Gerais'!$F$4:$F$1003='Gastos das Atividades'!$B15),-('Gastos das Atividades'!AC$1&gt;='Fluxo de Gastos Gerais'!$D$4:$D$1003),-('Gastos das Atividades'!AC$1&lt;='Fluxo de Gastos Gerais'!$E$4:$E$1003),-('Fluxo de Gastos Gerais'!$C$4:$C$1003))</f>
        <v>0</v>
      </c>
      <c r="AD15" s="152">
        <f>SUMPRODUCT(-('Fluxo de Gastos Gerais'!$F$4:$F$1003='Gastos das Atividades'!$B15),-('Gastos das Atividades'!AD$1&gt;='Fluxo de Gastos Gerais'!$D$4:$D$1003),-('Gastos das Atividades'!AD$1&lt;='Fluxo de Gastos Gerais'!$E$4:$E$1003),-('Fluxo de Gastos Gerais'!$C$4:$C$1003))</f>
        <v>0</v>
      </c>
      <c r="AE15" s="152">
        <f>SUMPRODUCT(-('Fluxo de Gastos Gerais'!$F$4:$F$1003='Gastos das Atividades'!$B15),-('Gastos das Atividades'!AE$1&gt;='Fluxo de Gastos Gerais'!$D$4:$D$1003),-('Gastos das Atividades'!AE$1&lt;='Fluxo de Gastos Gerais'!$E$4:$E$1003),-('Fluxo de Gastos Gerais'!$C$4:$C$1003))</f>
        <v>0</v>
      </c>
      <c r="AF15" s="152">
        <f>SUMPRODUCT(-('Fluxo de Gastos Gerais'!$F$4:$F$1003='Gastos das Atividades'!$B15),-('Gastos das Atividades'!AF$1&gt;='Fluxo de Gastos Gerais'!$D$4:$D$1003),-('Gastos das Atividades'!AF$1&lt;='Fluxo de Gastos Gerais'!$E$4:$E$1003),-('Fluxo de Gastos Gerais'!$C$4:$C$1003))</f>
        <v>0</v>
      </c>
      <c r="AG15" s="152">
        <f>SUMPRODUCT(-('Fluxo de Gastos Gerais'!$F$4:$F$1003='Gastos das Atividades'!$B15),-('Gastos das Atividades'!AG$1&gt;='Fluxo de Gastos Gerais'!$D$4:$D$1003),-('Gastos das Atividades'!AG$1&lt;='Fluxo de Gastos Gerais'!$E$4:$E$1003),-('Fluxo de Gastos Gerais'!$C$4:$C$1003))</f>
        <v>0</v>
      </c>
      <c r="AH15" s="337">
        <f t="shared" si="1"/>
        <v>0</v>
      </c>
      <c r="AI15" s="152">
        <f t="shared" si="2"/>
        <v>0</v>
      </c>
      <c r="AJ15" s="152">
        <f t="shared" si="3"/>
        <v>0</v>
      </c>
      <c r="AK15" s="338">
        <f t="shared" si="4"/>
        <v>0</v>
      </c>
      <c r="AL15" s="159">
        <f t="shared" si="0"/>
        <v>0</v>
      </c>
      <c r="AM15" s="159">
        <f t="shared" si="0"/>
        <v>0</v>
      </c>
      <c r="AN15" s="159">
        <f t="shared" si="0"/>
        <v>0</v>
      </c>
      <c r="AO15" s="339">
        <f t="shared" si="0"/>
        <v>0</v>
      </c>
    </row>
    <row r="16" spans="1:42" hidden="1">
      <c r="A16" s="340">
        <v>12</v>
      </c>
      <c r="B16" s="345"/>
      <c r="C16" s="152">
        <f>SUMPRODUCT(-('Fluxo de Gastos Gerais'!$F$4:$F$1003='Gastos das Atividades'!$B16),-('Gastos das Atividades'!C$1&gt;='Fluxo de Gastos Gerais'!$D$4:$D$1003),-('Gastos das Atividades'!C$1&lt;='Fluxo de Gastos Gerais'!$E$4:$E$1003),-('Fluxo de Gastos Gerais'!$C$4:$C$1003))</f>
        <v>0</v>
      </c>
      <c r="D16" s="152">
        <f>SUMPRODUCT(-('Fluxo de Gastos Gerais'!$F$4:$F$1003='Gastos das Atividades'!$B16),-('Gastos das Atividades'!D$1&gt;='Fluxo de Gastos Gerais'!$D$4:$D$1003),-('Gastos das Atividades'!D$1&lt;='Fluxo de Gastos Gerais'!$E$4:$E$1003),-('Fluxo de Gastos Gerais'!$C$4:$C$1003))</f>
        <v>0</v>
      </c>
      <c r="E16" s="152">
        <f>SUMPRODUCT(-('Fluxo de Gastos Gerais'!$F$4:$F$1003='Gastos das Atividades'!$B16),-('Gastos das Atividades'!E$1&gt;='Fluxo de Gastos Gerais'!$D$4:$D$1003),-('Gastos das Atividades'!E$1&lt;='Fluxo de Gastos Gerais'!$E$4:$E$1003),-('Fluxo de Gastos Gerais'!$C$4:$C$1003))</f>
        <v>0</v>
      </c>
      <c r="F16" s="152">
        <f>SUMPRODUCT(-('Fluxo de Gastos Gerais'!$F$4:$F$1003='Gastos das Atividades'!$B16),-('Gastos das Atividades'!F$1&gt;='Fluxo de Gastos Gerais'!$D$4:$D$1003),-('Gastos das Atividades'!F$1&lt;='Fluxo de Gastos Gerais'!$E$4:$E$1003),-('Fluxo de Gastos Gerais'!$C$4:$C$1003))</f>
        <v>0</v>
      </c>
      <c r="G16" s="152">
        <f>SUMPRODUCT(-('Fluxo de Gastos Gerais'!$F$4:$F$1003='Gastos das Atividades'!$B16),-('Gastos das Atividades'!G$1&gt;='Fluxo de Gastos Gerais'!$D$4:$D$1003),-('Gastos das Atividades'!G$1&lt;='Fluxo de Gastos Gerais'!$E$4:$E$1003),-('Fluxo de Gastos Gerais'!$C$4:$C$1003))</f>
        <v>0</v>
      </c>
      <c r="H16" s="152">
        <f>SUMPRODUCT(-('Fluxo de Gastos Gerais'!$F$4:$F$1003='Gastos das Atividades'!$B16),-('Gastos das Atividades'!H$1&gt;='Fluxo de Gastos Gerais'!$D$4:$D$1003),-('Gastos das Atividades'!H$1&lt;='Fluxo de Gastos Gerais'!$E$4:$E$1003),-('Fluxo de Gastos Gerais'!$C$4:$C$1003))</f>
        <v>0</v>
      </c>
      <c r="I16" s="152">
        <f>SUMPRODUCT(-('Fluxo de Gastos Gerais'!$F$4:$F$1003='Gastos das Atividades'!$B16),-('Gastos das Atividades'!I$1&gt;='Fluxo de Gastos Gerais'!$D$4:$D$1003),-('Gastos das Atividades'!I$1&lt;='Fluxo de Gastos Gerais'!$E$4:$E$1003),-('Fluxo de Gastos Gerais'!$C$4:$C$1003))</f>
        <v>0</v>
      </c>
      <c r="J16" s="152">
        <f>SUMPRODUCT(-('Fluxo de Gastos Gerais'!$F$4:$F$1003='Gastos das Atividades'!$B16),-('Gastos das Atividades'!J$1&gt;='Fluxo de Gastos Gerais'!$D$4:$D$1003),-('Gastos das Atividades'!J$1&lt;='Fluxo de Gastos Gerais'!$E$4:$E$1003),-('Fluxo de Gastos Gerais'!$C$4:$C$1003))</f>
        <v>0</v>
      </c>
      <c r="K16" s="152">
        <f>SUMPRODUCT(-('Fluxo de Gastos Gerais'!$F$4:$F$1003='Gastos das Atividades'!$B16),-('Gastos das Atividades'!K$1&gt;='Fluxo de Gastos Gerais'!$D$4:$D$1003),-('Gastos das Atividades'!K$1&lt;='Fluxo de Gastos Gerais'!$E$4:$E$1003),-('Fluxo de Gastos Gerais'!$C$4:$C$1003))</f>
        <v>0</v>
      </c>
      <c r="L16" s="152">
        <f>SUMPRODUCT(-('Fluxo de Gastos Gerais'!$F$4:$F$1003='Gastos das Atividades'!$B16),-('Gastos das Atividades'!L$1&gt;='Fluxo de Gastos Gerais'!$D$4:$D$1003),-('Gastos das Atividades'!L$1&lt;='Fluxo de Gastos Gerais'!$E$4:$E$1003),-('Fluxo de Gastos Gerais'!$C$4:$C$1003))</f>
        <v>0</v>
      </c>
      <c r="M16" s="152">
        <f>SUMPRODUCT(-('Fluxo de Gastos Gerais'!$F$4:$F$1003='Gastos das Atividades'!$B16),-('Gastos das Atividades'!M$1&gt;='Fluxo de Gastos Gerais'!$D$4:$D$1003),-('Gastos das Atividades'!M$1&lt;='Fluxo de Gastos Gerais'!$E$4:$E$1003),-('Fluxo de Gastos Gerais'!$C$4:$C$1003))</f>
        <v>0</v>
      </c>
      <c r="N16" s="152">
        <f>SUMPRODUCT(-('Fluxo de Gastos Gerais'!$F$4:$F$1003='Gastos das Atividades'!$B16),-('Gastos das Atividades'!N$1&gt;='Fluxo de Gastos Gerais'!$D$4:$D$1003),-('Gastos das Atividades'!N$1&lt;='Fluxo de Gastos Gerais'!$E$4:$E$1003),-('Fluxo de Gastos Gerais'!$C$4:$C$1003))</f>
        <v>0</v>
      </c>
      <c r="O16" s="152">
        <f>SUMPRODUCT(-('Fluxo de Gastos Gerais'!$F$4:$F$1003='Gastos das Atividades'!$B16),-('Gastos das Atividades'!O$1&gt;='Fluxo de Gastos Gerais'!$D$4:$D$1003),-('Gastos das Atividades'!O$1&lt;='Fluxo de Gastos Gerais'!$E$4:$E$1003),-('Fluxo de Gastos Gerais'!$C$4:$C$1003))</f>
        <v>0</v>
      </c>
      <c r="P16" s="152">
        <f>SUMPRODUCT(-('Fluxo de Gastos Gerais'!$F$4:$F$1003='Gastos das Atividades'!$B16),-('Gastos das Atividades'!P$1&gt;='Fluxo de Gastos Gerais'!$D$4:$D$1003),-('Gastos das Atividades'!P$1&lt;='Fluxo de Gastos Gerais'!$E$4:$E$1003),-('Fluxo de Gastos Gerais'!$C$4:$C$1003))</f>
        <v>0</v>
      </c>
      <c r="Q16" s="152">
        <f>SUMPRODUCT(-('Fluxo de Gastos Gerais'!$F$4:$F$1003='Gastos das Atividades'!$B16),-('Gastos das Atividades'!Q$1&gt;='Fluxo de Gastos Gerais'!$D$4:$D$1003),-('Gastos das Atividades'!Q$1&lt;='Fluxo de Gastos Gerais'!$E$4:$E$1003),-('Fluxo de Gastos Gerais'!$C$4:$C$1003))</f>
        <v>0</v>
      </c>
      <c r="R16" s="152">
        <f>SUMPRODUCT(-('Fluxo de Gastos Gerais'!$F$4:$F$1003='Gastos das Atividades'!$B16),-('Gastos das Atividades'!R$1&gt;='Fluxo de Gastos Gerais'!$D$4:$D$1003),-('Gastos das Atividades'!R$1&lt;='Fluxo de Gastos Gerais'!$E$4:$E$1003),-('Fluxo de Gastos Gerais'!$C$4:$C$1003))</f>
        <v>0</v>
      </c>
      <c r="S16" s="152">
        <f>SUMPRODUCT(-('Fluxo de Gastos Gerais'!$F$4:$F$1003='Gastos das Atividades'!$B16),-('Gastos das Atividades'!S$1&gt;='Fluxo de Gastos Gerais'!$D$4:$D$1003),-('Gastos das Atividades'!S$1&lt;='Fluxo de Gastos Gerais'!$E$4:$E$1003),-('Fluxo de Gastos Gerais'!$C$4:$C$1003))</f>
        <v>0</v>
      </c>
      <c r="T16" s="152">
        <f>SUMPRODUCT(-('Fluxo de Gastos Gerais'!$F$4:$F$1003='Gastos das Atividades'!$B16),-('Gastos das Atividades'!T$1&gt;='Fluxo de Gastos Gerais'!$D$4:$D$1003),-('Gastos das Atividades'!T$1&lt;='Fluxo de Gastos Gerais'!$E$4:$E$1003),-('Fluxo de Gastos Gerais'!$C$4:$C$1003))</f>
        <v>0</v>
      </c>
      <c r="U16" s="152">
        <f>SUMPRODUCT(-('Fluxo de Gastos Gerais'!$F$4:$F$1003='Gastos das Atividades'!$B16),-('Gastos das Atividades'!U$1&gt;='Fluxo de Gastos Gerais'!$D$4:$D$1003),-('Gastos das Atividades'!U$1&lt;='Fluxo de Gastos Gerais'!$E$4:$E$1003),-('Fluxo de Gastos Gerais'!$C$4:$C$1003))</f>
        <v>0</v>
      </c>
      <c r="V16" s="152">
        <f>SUMPRODUCT(-('Fluxo de Gastos Gerais'!$F$4:$F$1003='Gastos das Atividades'!$B16),-('Gastos das Atividades'!V$1&gt;='Fluxo de Gastos Gerais'!$D$4:$D$1003),-('Gastos das Atividades'!V$1&lt;='Fluxo de Gastos Gerais'!$E$4:$E$1003),-('Fluxo de Gastos Gerais'!$C$4:$C$1003))</f>
        <v>0</v>
      </c>
      <c r="W16" s="152">
        <f>SUMPRODUCT(-('Fluxo de Gastos Gerais'!$F$4:$F$1003='Gastos das Atividades'!$B16),-('Gastos das Atividades'!W$1&gt;='Fluxo de Gastos Gerais'!$D$4:$D$1003),-('Gastos das Atividades'!W$1&lt;='Fluxo de Gastos Gerais'!$E$4:$E$1003),-('Fluxo de Gastos Gerais'!$C$4:$C$1003))</f>
        <v>0</v>
      </c>
      <c r="X16" s="152">
        <f>SUMPRODUCT(-('Fluxo de Gastos Gerais'!$F$4:$F$1003='Gastos das Atividades'!$B16),-('Gastos das Atividades'!X$1&gt;='Fluxo de Gastos Gerais'!$D$4:$D$1003),-('Gastos das Atividades'!X$1&lt;='Fluxo de Gastos Gerais'!$E$4:$E$1003),-('Fluxo de Gastos Gerais'!$C$4:$C$1003))</f>
        <v>0</v>
      </c>
      <c r="Y16" s="152">
        <f>SUMPRODUCT(-('Fluxo de Gastos Gerais'!$F$4:$F$1003='Gastos das Atividades'!$B16),-('Gastos das Atividades'!Y$1&gt;='Fluxo de Gastos Gerais'!$D$4:$D$1003),-('Gastos das Atividades'!Y$1&lt;='Fluxo de Gastos Gerais'!$E$4:$E$1003),-('Fluxo de Gastos Gerais'!$C$4:$C$1003))</f>
        <v>0</v>
      </c>
      <c r="Z16" s="152">
        <f>SUMPRODUCT(-('Fluxo de Gastos Gerais'!$F$4:$F$1003='Gastos das Atividades'!$B16),-('Gastos das Atividades'!Z$1&gt;='Fluxo de Gastos Gerais'!$D$4:$D$1003),-('Gastos das Atividades'!Z$1&lt;='Fluxo de Gastos Gerais'!$E$4:$E$1003),-('Fluxo de Gastos Gerais'!$C$4:$C$1003))</f>
        <v>0</v>
      </c>
      <c r="AA16" s="152">
        <f>SUMPRODUCT(-('Fluxo de Gastos Gerais'!$F$4:$F$1003='Gastos das Atividades'!$B16),-('Gastos das Atividades'!AA$1&gt;='Fluxo de Gastos Gerais'!$D$4:$D$1003),-('Gastos das Atividades'!AA$1&lt;='Fluxo de Gastos Gerais'!$E$4:$E$1003),-('Fluxo de Gastos Gerais'!$C$4:$C$1003))</f>
        <v>0</v>
      </c>
      <c r="AB16" s="152">
        <f>SUMPRODUCT(-('Fluxo de Gastos Gerais'!$F$4:$F$1003='Gastos das Atividades'!$B16),-('Gastos das Atividades'!AB$1&gt;='Fluxo de Gastos Gerais'!$D$4:$D$1003),-('Gastos das Atividades'!AB$1&lt;='Fluxo de Gastos Gerais'!$E$4:$E$1003),-('Fluxo de Gastos Gerais'!$C$4:$C$1003))</f>
        <v>0</v>
      </c>
      <c r="AC16" s="152">
        <f>SUMPRODUCT(-('Fluxo de Gastos Gerais'!$F$4:$F$1003='Gastos das Atividades'!$B16),-('Gastos das Atividades'!AC$1&gt;='Fluxo de Gastos Gerais'!$D$4:$D$1003),-('Gastos das Atividades'!AC$1&lt;='Fluxo de Gastos Gerais'!$E$4:$E$1003),-('Fluxo de Gastos Gerais'!$C$4:$C$1003))</f>
        <v>0</v>
      </c>
      <c r="AD16" s="152">
        <f>SUMPRODUCT(-('Fluxo de Gastos Gerais'!$F$4:$F$1003='Gastos das Atividades'!$B16),-('Gastos das Atividades'!AD$1&gt;='Fluxo de Gastos Gerais'!$D$4:$D$1003),-('Gastos das Atividades'!AD$1&lt;='Fluxo de Gastos Gerais'!$E$4:$E$1003),-('Fluxo de Gastos Gerais'!$C$4:$C$1003))</f>
        <v>0</v>
      </c>
      <c r="AE16" s="152">
        <f>SUMPRODUCT(-('Fluxo de Gastos Gerais'!$F$4:$F$1003='Gastos das Atividades'!$B16),-('Gastos das Atividades'!AE$1&gt;='Fluxo de Gastos Gerais'!$D$4:$D$1003),-('Gastos das Atividades'!AE$1&lt;='Fluxo de Gastos Gerais'!$E$4:$E$1003),-('Fluxo de Gastos Gerais'!$C$4:$C$1003))</f>
        <v>0</v>
      </c>
      <c r="AF16" s="152">
        <f>SUMPRODUCT(-('Fluxo de Gastos Gerais'!$F$4:$F$1003='Gastos das Atividades'!$B16),-('Gastos das Atividades'!AF$1&gt;='Fluxo de Gastos Gerais'!$D$4:$D$1003),-('Gastos das Atividades'!AF$1&lt;='Fluxo de Gastos Gerais'!$E$4:$E$1003),-('Fluxo de Gastos Gerais'!$C$4:$C$1003))</f>
        <v>0</v>
      </c>
      <c r="AG16" s="152">
        <f>SUMPRODUCT(-('Fluxo de Gastos Gerais'!$F$4:$F$1003='Gastos das Atividades'!$B16),-('Gastos das Atividades'!AG$1&gt;='Fluxo de Gastos Gerais'!$D$4:$D$1003),-('Gastos das Atividades'!AG$1&lt;='Fluxo de Gastos Gerais'!$E$4:$E$1003),-('Fluxo de Gastos Gerais'!$C$4:$C$1003))</f>
        <v>0</v>
      </c>
      <c r="AH16" s="337">
        <f t="shared" si="1"/>
        <v>0</v>
      </c>
      <c r="AI16" s="152">
        <f t="shared" si="2"/>
        <v>0</v>
      </c>
      <c r="AJ16" s="152">
        <f t="shared" si="3"/>
        <v>0</v>
      </c>
      <c r="AK16" s="338">
        <f t="shared" si="4"/>
        <v>0</v>
      </c>
      <c r="AL16" s="159">
        <f t="shared" si="0"/>
        <v>0</v>
      </c>
      <c r="AM16" s="159">
        <f t="shared" si="0"/>
        <v>0</v>
      </c>
      <c r="AN16" s="159">
        <f t="shared" si="0"/>
        <v>0</v>
      </c>
      <c r="AO16" s="339">
        <f t="shared" si="0"/>
        <v>0</v>
      </c>
    </row>
    <row r="17" spans="1:41" hidden="1">
      <c r="A17" s="340">
        <v>13</v>
      </c>
      <c r="B17" s="344"/>
      <c r="C17" s="152">
        <f>SUMPRODUCT(-('Fluxo de Gastos Gerais'!$F$4:$F$1003='Gastos das Atividades'!$B17),-('Gastos das Atividades'!C$1&gt;='Fluxo de Gastos Gerais'!$D$4:$D$1003),-('Gastos das Atividades'!C$1&lt;='Fluxo de Gastos Gerais'!$E$4:$E$1003),-('Fluxo de Gastos Gerais'!$C$4:$C$1003))</f>
        <v>0</v>
      </c>
      <c r="D17" s="152">
        <f>SUMPRODUCT(-('Fluxo de Gastos Gerais'!$F$4:$F$1003='Gastos das Atividades'!$B17),-('Gastos das Atividades'!D$1&gt;='Fluxo de Gastos Gerais'!$D$4:$D$1003),-('Gastos das Atividades'!D$1&lt;='Fluxo de Gastos Gerais'!$E$4:$E$1003),-('Fluxo de Gastos Gerais'!$C$4:$C$1003))</f>
        <v>0</v>
      </c>
      <c r="E17" s="152">
        <f>SUMPRODUCT(-('Fluxo de Gastos Gerais'!$F$4:$F$1003='Gastos das Atividades'!$B17),-('Gastos das Atividades'!E$1&gt;='Fluxo de Gastos Gerais'!$D$4:$D$1003),-('Gastos das Atividades'!E$1&lt;='Fluxo de Gastos Gerais'!$E$4:$E$1003),-('Fluxo de Gastos Gerais'!$C$4:$C$1003))</f>
        <v>0</v>
      </c>
      <c r="F17" s="152">
        <f>SUMPRODUCT(-('Fluxo de Gastos Gerais'!$F$4:$F$1003='Gastos das Atividades'!$B17),-('Gastos das Atividades'!F$1&gt;='Fluxo de Gastos Gerais'!$D$4:$D$1003),-('Gastos das Atividades'!F$1&lt;='Fluxo de Gastos Gerais'!$E$4:$E$1003),-('Fluxo de Gastos Gerais'!$C$4:$C$1003))</f>
        <v>0</v>
      </c>
      <c r="G17" s="152">
        <f>SUMPRODUCT(-('Fluxo de Gastos Gerais'!$F$4:$F$1003='Gastos das Atividades'!$B17),-('Gastos das Atividades'!G$1&gt;='Fluxo de Gastos Gerais'!$D$4:$D$1003),-('Gastos das Atividades'!G$1&lt;='Fluxo de Gastos Gerais'!$E$4:$E$1003),-('Fluxo de Gastos Gerais'!$C$4:$C$1003))</f>
        <v>0</v>
      </c>
      <c r="H17" s="152">
        <f>SUMPRODUCT(-('Fluxo de Gastos Gerais'!$F$4:$F$1003='Gastos das Atividades'!$B17),-('Gastos das Atividades'!H$1&gt;='Fluxo de Gastos Gerais'!$D$4:$D$1003),-('Gastos das Atividades'!H$1&lt;='Fluxo de Gastos Gerais'!$E$4:$E$1003),-('Fluxo de Gastos Gerais'!$C$4:$C$1003))</f>
        <v>0</v>
      </c>
      <c r="I17" s="152">
        <f>SUMPRODUCT(-('Fluxo de Gastos Gerais'!$F$4:$F$1003='Gastos das Atividades'!$B17),-('Gastos das Atividades'!I$1&gt;='Fluxo de Gastos Gerais'!$D$4:$D$1003),-('Gastos das Atividades'!I$1&lt;='Fluxo de Gastos Gerais'!$E$4:$E$1003),-('Fluxo de Gastos Gerais'!$C$4:$C$1003))</f>
        <v>0</v>
      </c>
      <c r="J17" s="152">
        <f>SUMPRODUCT(-('Fluxo de Gastos Gerais'!$F$4:$F$1003='Gastos das Atividades'!$B17),-('Gastos das Atividades'!J$1&gt;='Fluxo de Gastos Gerais'!$D$4:$D$1003),-('Gastos das Atividades'!J$1&lt;='Fluxo de Gastos Gerais'!$E$4:$E$1003),-('Fluxo de Gastos Gerais'!$C$4:$C$1003))</f>
        <v>0</v>
      </c>
      <c r="K17" s="152">
        <f>SUMPRODUCT(-('Fluxo de Gastos Gerais'!$F$4:$F$1003='Gastos das Atividades'!$B17),-('Gastos das Atividades'!K$1&gt;='Fluxo de Gastos Gerais'!$D$4:$D$1003),-('Gastos das Atividades'!K$1&lt;='Fluxo de Gastos Gerais'!$E$4:$E$1003),-('Fluxo de Gastos Gerais'!$C$4:$C$1003))</f>
        <v>0</v>
      </c>
      <c r="L17" s="152">
        <f>SUMPRODUCT(-('Fluxo de Gastos Gerais'!$F$4:$F$1003='Gastos das Atividades'!$B17),-('Gastos das Atividades'!L$1&gt;='Fluxo de Gastos Gerais'!$D$4:$D$1003),-('Gastos das Atividades'!L$1&lt;='Fluxo de Gastos Gerais'!$E$4:$E$1003),-('Fluxo de Gastos Gerais'!$C$4:$C$1003))</f>
        <v>0</v>
      </c>
      <c r="M17" s="152">
        <f>SUMPRODUCT(-('Fluxo de Gastos Gerais'!$F$4:$F$1003='Gastos das Atividades'!$B17),-('Gastos das Atividades'!M$1&gt;='Fluxo de Gastos Gerais'!$D$4:$D$1003),-('Gastos das Atividades'!M$1&lt;='Fluxo de Gastos Gerais'!$E$4:$E$1003),-('Fluxo de Gastos Gerais'!$C$4:$C$1003))</f>
        <v>0</v>
      </c>
      <c r="N17" s="152">
        <f>SUMPRODUCT(-('Fluxo de Gastos Gerais'!$F$4:$F$1003='Gastos das Atividades'!$B17),-('Gastos das Atividades'!N$1&gt;='Fluxo de Gastos Gerais'!$D$4:$D$1003),-('Gastos das Atividades'!N$1&lt;='Fluxo de Gastos Gerais'!$E$4:$E$1003),-('Fluxo de Gastos Gerais'!$C$4:$C$1003))</f>
        <v>0</v>
      </c>
      <c r="O17" s="152">
        <f>SUMPRODUCT(-('Fluxo de Gastos Gerais'!$F$4:$F$1003='Gastos das Atividades'!$B17),-('Gastos das Atividades'!O$1&gt;='Fluxo de Gastos Gerais'!$D$4:$D$1003),-('Gastos das Atividades'!O$1&lt;='Fluxo de Gastos Gerais'!$E$4:$E$1003),-('Fluxo de Gastos Gerais'!$C$4:$C$1003))</f>
        <v>0</v>
      </c>
      <c r="P17" s="152">
        <f>SUMPRODUCT(-('Fluxo de Gastos Gerais'!$F$4:$F$1003='Gastos das Atividades'!$B17),-('Gastos das Atividades'!P$1&gt;='Fluxo de Gastos Gerais'!$D$4:$D$1003),-('Gastos das Atividades'!P$1&lt;='Fluxo de Gastos Gerais'!$E$4:$E$1003),-('Fluxo de Gastos Gerais'!$C$4:$C$1003))</f>
        <v>0</v>
      </c>
      <c r="Q17" s="152">
        <f>SUMPRODUCT(-('Fluxo de Gastos Gerais'!$F$4:$F$1003='Gastos das Atividades'!$B17),-('Gastos das Atividades'!Q$1&gt;='Fluxo de Gastos Gerais'!$D$4:$D$1003),-('Gastos das Atividades'!Q$1&lt;='Fluxo de Gastos Gerais'!$E$4:$E$1003),-('Fluxo de Gastos Gerais'!$C$4:$C$1003))</f>
        <v>0</v>
      </c>
      <c r="R17" s="152">
        <f>SUMPRODUCT(-('Fluxo de Gastos Gerais'!$F$4:$F$1003='Gastos das Atividades'!$B17),-('Gastos das Atividades'!R$1&gt;='Fluxo de Gastos Gerais'!$D$4:$D$1003),-('Gastos das Atividades'!R$1&lt;='Fluxo de Gastos Gerais'!$E$4:$E$1003),-('Fluxo de Gastos Gerais'!$C$4:$C$1003))</f>
        <v>0</v>
      </c>
      <c r="S17" s="152">
        <f>SUMPRODUCT(-('Fluxo de Gastos Gerais'!$F$4:$F$1003='Gastos das Atividades'!$B17),-('Gastos das Atividades'!S$1&gt;='Fluxo de Gastos Gerais'!$D$4:$D$1003),-('Gastos das Atividades'!S$1&lt;='Fluxo de Gastos Gerais'!$E$4:$E$1003),-('Fluxo de Gastos Gerais'!$C$4:$C$1003))</f>
        <v>0</v>
      </c>
      <c r="T17" s="152">
        <f>SUMPRODUCT(-('Fluxo de Gastos Gerais'!$F$4:$F$1003='Gastos das Atividades'!$B17),-('Gastos das Atividades'!T$1&gt;='Fluxo de Gastos Gerais'!$D$4:$D$1003),-('Gastos das Atividades'!T$1&lt;='Fluxo de Gastos Gerais'!$E$4:$E$1003),-('Fluxo de Gastos Gerais'!$C$4:$C$1003))</f>
        <v>0</v>
      </c>
      <c r="U17" s="152">
        <f>SUMPRODUCT(-('Fluxo de Gastos Gerais'!$F$4:$F$1003='Gastos das Atividades'!$B17),-('Gastos das Atividades'!U$1&gt;='Fluxo de Gastos Gerais'!$D$4:$D$1003),-('Gastos das Atividades'!U$1&lt;='Fluxo de Gastos Gerais'!$E$4:$E$1003),-('Fluxo de Gastos Gerais'!$C$4:$C$1003))</f>
        <v>0</v>
      </c>
      <c r="V17" s="152">
        <f>SUMPRODUCT(-('Fluxo de Gastos Gerais'!$F$4:$F$1003='Gastos das Atividades'!$B17),-('Gastos das Atividades'!V$1&gt;='Fluxo de Gastos Gerais'!$D$4:$D$1003),-('Gastos das Atividades'!V$1&lt;='Fluxo de Gastos Gerais'!$E$4:$E$1003),-('Fluxo de Gastos Gerais'!$C$4:$C$1003))</f>
        <v>0</v>
      </c>
      <c r="W17" s="152">
        <f>SUMPRODUCT(-('Fluxo de Gastos Gerais'!$F$4:$F$1003='Gastos das Atividades'!$B17),-('Gastos das Atividades'!W$1&gt;='Fluxo de Gastos Gerais'!$D$4:$D$1003),-('Gastos das Atividades'!W$1&lt;='Fluxo de Gastos Gerais'!$E$4:$E$1003),-('Fluxo de Gastos Gerais'!$C$4:$C$1003))</f>
        <v>0</v>
      </c>
      <c r="X17" s="152">
        <f>SUMPRODUCT(-('Fluxo de Gastos Gerais'!$F$4:$F$1003='Gastos das Atividades'!$B17),-('Gastos das Atividades'!X$1&gt;='Fluxo de Gastos Gerais'!$D$4:$D$1003),-('Gastos das Atividades'!X$1&lt;='Fluxo de Gastos Gerais'!$E$4:$E$1003),-('Fluxo de Gastos Gerais'!$C$4:$C$1003))</f>
        <v>0</v>
      </c>
      <c r="Y17" s="152">
        <f>SUMPRODUCT(-('Fluxo de Gastos Gerais'!$F$4:$F$1003='Gastos das Atividades'!$B17),-('Gastos das Atividades'!Y$1&gt;='Fluxo de Gastos Gerais'!$D$4:$D$1003),-('Gastos das Atividades'!Y$1&lt;='Fluxo de Gastos Gerais'!$E$4:$E$1003),-('Fluxo de Gastos Gerais'!$C$4:$C$1003))</f>
        <v>0</v>
      </c>
      <c r="Z17" s="152">
        <f>SUMPRODUCT(-('Fluxo de Gastos Gerais'!$F$4:$F$1003='Gastos das Atividades'!$B17),-('Gastos das Atividades'!Z$1&gt;='Fluxo de Gastos Gerais'!$D$4:$D$1003),-('Gastos das Atividades'!Z$1&lt;='Fluxo de Gastos Gerais'!$E$4:$E$1003),-('Fluxo de Gastos Gerais'!$C$4:$C$1003))</f>
        <v>0</v>
      </c>
      <c r="AA17" s="152">
        <f>SUMPRODUCT(-('Fluxo de Gastos Gerais'!$F$4:$F$1003='Gastos das Atividades'!$B17),-('Gastos das Atividades'!AA$1&gt;='Fluxo de Gastos Gerais'!$D$4:$D$1003),-('Gastos das Atividades'!AA$1&lt;='Fluxo de Gastos Gerais'!$E$4:$E$1003),-('Fluxo de Gastos Gerais'!$C$4:$C$1003))</f>
        <v>0</v>
      </c>
      <c r="AB17" s="152">
        <f>SUMPRODUCT(-('Fluxo de Gastos Gerais'!$F$4:$F$1003='Gastos das Atividades'!$B17),-('Gastos das Atividades'!AB$1&gt;='Fluxo de Gastos Gerais'!$D$4:$D$1003),-('Gastos das Atividades'!AB$1&lt;='Fluxo de Gastos Gerais'!$E$4:$E$1003),-('Fluxo de Gastos Gerais'!$C$4:$C$1003))</f>
        <v>0</v>
      </c>
      <c r="AC17" s="152">
        <f>SUMPRODUCT(-('Fluxo de Gastos Gerais'!$F$4:$F$1003='Gastos das Atividades'!$B17),-('Gastos das Atividades'!AC$1&gt;='Fluxo de Gastos Gerais'!$D$4:$D$1003),-('Gastos das Atividades'!AC$1&lt;='Fluxo de Gastos Gerais'!$E$4:$E$1003),-('Fluxo de Gastos Gerais'!$C$4:$C$1003))</f>
        <v>0</v>
      </c>
      <c r="AD17" s="152">
        <f>SUMPRODUCT(-('Fluxo de Gastos Gerais'!$F$4:$F$1003='Gastos das Atividades'!$B17),-('Gastos das Atividades'!AD$1&gt;='Fluxo de Gastos Gerais'!$D$4:$D$1003),-('Gastos das Atividades'!AD$1&lt;='Fluxo de Gastos Gerais'!$E$4:$E$1003),-('Fluxo de Gastos Gerais'!$C$4:$C$1003))</f>
        <v>0</v>
      </c>
      <c r="AE17" s="152">
        <f>SUMPRODUCT(-('Fluxo de Gastos Gerais'!$F$4:$F$1003='Gastos das Atividades'!$B17),-('Gastos das Atividades'!AE$1&gt;='Fluxo de Gastos Gerais'!$D$4:$D$1003),-('Gastos das Atividades'!AE$1&lt;='Fluxo de Gastos Gerais'!$E$4:$E$1003),-('Fluxo de Gastos Gerais'!$C$4:$C$1003))</f>
        <v>0</v>
      </c>
      <c r="AF17" s="152">
        <f>SUMPRODUCT(-('Fluxo de Gastos Gerais'!$F$4:$F$1003='Gastos das Atividades'!$B17),-('Gastos das Atividades'!AF$1&gt;='Fluxo de Gastos Gerais'!$D$4:$D$1003),-('Gastos das Atividades'!AF$1&lt;='Fluxo de Gastos Gerais'!$E$4:$E$1003),-('Fluxo de Gastos Gerais'!$C$4:$C$1003))</f>
        <v>0</v>
      </c>
      <c r="AG17" s="152">
        <f>SUMPRODUCT(-('Fluxo de Gastos Gerais'!$F$4:$F$1003='Gastos das Atividades'!$B17),-('Gastos das Atividades'!AG$1&gt;='Fluxo de Gastos Gerais'!$D$4:$D$1003),-('Gastos das Atividades'!AG$1&lt;='Fluxo de Gastos Gerais'!$E$4:$E$1003),-('Fluxo de Gastos Gerais'!$C$4:$C$1003))</f>
        <v>0</v>
      </c>
      <c r="AH17" s="337">
        <f t="shared" si="1"/>
        <v>0</v>
      </c>
      <c r="AI17" s="152">
        <f t="shared" si="2"/>
        <v>0</v>
      </c>
      <c r="AJ17" s="152">
        <f t="shared" si="3"/>
        <v>0</v>
      </c>
      <c r="AK17" s="338">
        <f t="shared" si="4"/>
        <v>0</v>
      </c>
      <c r="AL17" s="159">
        <f t="shared" si="0"/>
        <v>0</v>
      </c>
      <c r="AM17" s="159">
        <f t="shared" si="0"/>
        <v>0</v>
      </c>
      <c r="AN17" s="159">
        <f t="shared" si="0"/>
        <v>0</v>
      </c>
      <c r="AO17" s="339">
        <f t="shared" si="0"/>
        <v>0</v>
      </c>
    </row>
    <row r="18" spans="1:41" hidden="1">
      <c r="A18" s="340">
        <v>14</v>
      </c>
      <c r="B18" s="345"/>
      <c r="C18" s="152">
        <f>SUMPRODUCT(-('Fluxo de Gastos Gerais'!$F$4:$F$1003='Gastos das Atividades'!$B18),-('Gastos das Atividades'!C$1&gt;='Fluxo de Gastos Gerais'!$D$4:$D$1003),-('Gastos das Atividades'!C$1&lt;='Fluxo de Gastos Gerais'!$E$4:$E$1003),-('Fluxo de Gastos Gerais'!$C$4:$C$1003))</f>
        <v>0</v>
      </c>
      <c r="D18" s="152">
        <f>SUMPRODUCT(-('Fluxo de Gastos Gerais'!$F$4:$F$1003='Gastos das Atividades'!$B18),-('Gastos das Atividades'!D$1&gt;='Fluxo de Gastos Gerais'!$D$4:$D$1003),-('Gastos das Atividades'!D$1&lt;='Fluxo de Gastos Gerais'!$E$4:$E$1003),-('Fluxo de Gastos Gerais'!$C$4:$C$1003))</f>
        <v>0</v>
      </c>
      <c r="E18" s="152">
        <f>SUMPRODUCT(-('Fluxo de Gastos Gerais'!$F$4:$F$1003='Gastos das Atividades'!$B18),-('Gastos das Atividades'!E$1&gt;='Fluxo de Gastos Gerais'!$D$4:$D$1003),-('Gastos das Atividades'!E$1&lt;='Fluxo de Gastos Gerais'!$E$4:$E$1003),-('Fluxo de Gastos Gerais'!$C$4:$C$1003))</f>
        <v>0</v>
      </c>
      <c r="F18" s="152">
        <f>SUMPRODUCT(-('Fluxo de Gastos Gerais'!$F$4:$F$1003='Gastos das Atividades'!$B18),-('Gastos das Atividades'!F$1&gt;='Fluxo de Gastos Gerais'!$D$4:$D$1003),-('Gastos das Atividades'!F$1&lt;='Fluxo de Gastos Gerais'!$E$4:$E$1003),-('Fluxo de Gastos Gerais'!$C$4:$C$1003))</f>
        <v>0</v>
      </c>
      <c r="G18" s="152">
        <f>SUMPRODUCT(-('Fluxo de Gastos Gerais'!$F$4:$F$1003='Gastos das Atividades'!$B18),-('Gastos das Atividades'!G$1&gt;='Fluxo de Gastos Gerais'!$D$4:$D$1003),-('Gastos das Atividades'!G$1&lt;='Fluxo de Gastos Gerais'!$E$4:$E$1003),-('Fluxo de Gastos Gerais'!$C$4:$C$1003))</f>
        <v>0</v>
      </c>
      <c r="H18" s="152">
        <f>SUMPRODUCT(-('Fluxo de Gastos Gerais'!$F$4:$F$1003='Gastos das Atividades'!$B18),-('Gastos das Atividades'!H$1&gt;='Fluxo de Gastos Gerais'!$D$4:$D$1003),-('Gastos das Atividades'!H$1&lt;='Fluxo de Gastos Gerais'!$E$4:$E$1003),-('Fluxo de Gastos Gerais'!$C$4:$C$1003))</f>
        <v>0</v>
      </c>
      <c r="I18" s="152">
        <f>SUMPRODUCT(-('Fluxo de Gastos Gerais'!$F$4:$F$1003='Gastos das Atividades'!$B18),-('Gastos das Atividades'!I$1&gt;='Fluxo de Gastos Gerais'!$D$4:$D$1003),-('Gastos das Atividades'!I$1&lt;='Fluxo de Gastos Gerais'!$E$4:$E$1003),-('Fluxo de Gastos Gerais'!$C$4:$C$1003))</f>
        <v>0</v>
      </c>
      <c r="J18" s="152">
        <f>SUMPRODUCT(-('Fluxo de Gastos Gerais'!$F$4:$F$1003='Gastos das Atividades'!$B18),-('Gastos das Atividades'!J$1&gt;='Fluxo de Gastos Gerais'!$D$4:$D$1003),-('Gastos das Atividades'!J$1&lt;='Fluxo de Gastos Gerais'!$E$4:$E$1003),-('Fluxo de Gastos Gerais'!$C$4:$C$1003))</f>
        <v>0</v>
      </c>
      <c r="K18" s="152">
        <f>SUMPRODUCT(-('Fluxo de Gastos Gerais'!$F$4:$F$1003='Gastos das Atividades'!$B18),-('Gastos das Atividades'!K$1&gt;='Fluxo de Gastos Gerais'!$D$4:$D$1003),-('Gastos das Atividades'!K$1&lt;='Fluxo de Gastos Gerais'!$E$4:$E$1003),-('Fluxo de Gastos Gerais'!$C$4:$C$1003))</f>
        <v>0</v>
      </c>
      <c r="L18" s="152">
        <f>SUMPRODUCT(-('Fluxo de Gastos Gerais'!$F$4:$F$1003='Gastos das Atividades'!$B18),-('Gastos das Atividades'!L$1&gt;='Fluxo de Gastos Gerais'!$D$4:$D$1003),-('Gastos das Atividades'!L$1&lt;='Fluxo de Gastos Gerais'!$E$4:$E$1003),-('Fluxo de Gastos Gerais'!$C$4:$C$1003))</f>
        <v>0</v>
      </c>
      <c r="M18" s="152">
        <f>SUMPRODUCT(-('Fluxo de Gastos Gerais'!$F$4:$F$1003='Gastos das Atividades'!$B18),-('Gastos das Atividades'!M$1&gt;='Fluxo de Gastos Gerais'!$D$4:$D$1003),-('Gastos das Atividades'!M$1&lt;='Fluxo de Gastos Gerais'!$E$4:$E$1003),-('Fluxo de Gastos Gerais'!$C$4:$C$1003))</f>
        <v>0</v>
      </c>
      <c r="N18" s="152">
        <f>SUMPRODUCT(-('Fluxo de Gastos Gerais'!$F$4:$F$1003='Gastos das Atividades'!$B18),-('Gastos das Atividades'!N$1&gt;='Fluxo de Gastos Gerais'!$D$4:$D$1003),-('Gastos das Atividades'!N$1&lt;='Fluxo de Gastos Gerais'!$E$4:$E$1003),-('Fluxo de Gastos Gerais'!$C$4:$C$1003))</f>
        <v>0</v>
      </c>
      <c r="O18" s="152">
        <f>SUMPRODUCT(-('Fluxo de Gastos Gerais'!$F$4:$F$1003='Gastos das Atividades'!$B18),-('Gastos das Atividades'!O$1&gt;='Fluxo de Gastos Gerais'!$D$4:$D$1003),-('Gastos das Atividades'!O$1&lt;='Fluxo de Gastos Gerais'!$E$4:$E$1003),-('Fluxo de Gastos Gerais'!$C$4:$C$1003))</f>
        <v>0</v>
      </c>
      <c r="P18" s="152">
        <f>SUMPRODUCT(-('Fluxo de Gastos Gerais'!$F$4:$F$1003='Gastos das Atividades'!$B18),-('Gastos das Atividades'!P$1&gt;='Fluxo de Gastos Gerais'!$D$4:$D$1003),-('Gastos das Atividades'!P$1&lt;='Fluxo de Gastos Gerais'!$E$4:$E$1003),-('Fluxo de Gastos Gerais'!$C$4:$C$1003))</f>
        <v>0</v>
      </c>
      <c r="Q18" s="152">
        <f>SUMPRODUCT(-('Fluxo de Gastos Gerais'!$F$4:$F$1003='Gastos das Atividades'!$B18),-('Gastos das Atividades'!Q$1&gt;='Fluxo de Gastos Gerais'!$D$4:$D$1003),-('Gastos das Atividades'!Q$1&lt;='Fluxo de Gastos Gerais'!$E$4:$E$1003),-('Fluxo de Gastos Gerais'!$C$4:$C$1003))</f>
        <v>0</v>
      </c>
      <c r="R18" s="152">
        <f>SUMPRODUCT(-('Fluxo de Gastos Gerais'!$F$4:$F$1003='Gastos das Atividades'!$B18),-('Gastos das Atividades'!R$1&gt;='Fluxo de Gastos Gerais'!$D$4:$D$1003),-('Gastos das Atividades'!R$1&lt;='Fluxo de Gastos Gerais'!$E$4:$E$1003),-('Fluxo de Gastos Gerais'!$C$4:$C$1003))</f>
        <v>0</v>
      </c>
      <c r="S18" s="152">
        <f>SUMPRODUCT(-('Fluxo de Gastos Gerais'!$F$4:$F$1003='Gastos das Atividades'!$B18),-('Gastos das Atividades'!S$1&gt;='Fluxo de Gastos Gerais'!$D$4:$D$1003),-('Gastos das Atividades'!S$1&lt;='Fluxo de Gastos Gerais'!$E$4:$E$1003),-('Fluxo de Gastos Gerais'!$C$4:$C$1003))</f>
        <v>0</v>
      </c>
      <c r="T18" s="152">
        <f>SUMPRODUCT(-('Fluxo de Gastos Gerais'!$F$4:$F$1003='Gastos das Atividades'!$B18),-('Gastos das Atividades'!T$1&gt;='Fluxo de Gastos Gerais'!$D$4:$D$1003),-('Gastos das Atividades'!T$1&lt;='Fluxo de Gastos Gerais'!$E$4:$E$1003),-('Fluxo de Gastos Gerais'!$C$4:$C$1003))</f>
        <v>0</v>
      </c>
      <c r="U18" s="152">
        <f>SUMPRODUCT(-('Fluxo de Gastos Gerais'!$F$4:$F$1003='Gastos das Atividades'!$B18),-('Gastos das Atividades'!U$1&gt;='Fluxo de Gastos Gerais'!$D$4:$D$1003),-('Gastos das Atividades'!U$1&lt;='Fluxo de Gastos Gerais'!$E$4:$E$1003),-('Fluxo de Gastos Gerais'!$C$4:$C$1003))</f>
        <v>0</v>
      </c>
      <c r="V18" s="152">
        <f>SUMPRODUCT(-('Fluxo de Gastos Gerais'!$F$4:$F$1003='Gastos das Atividades'!$B18),-('Gastos das Atividades'!V$1&gt;='Fluxo de Gastos Gerais'!$D$4:$D$1003),-('Gastos das Atividades'!V$1&lt;='Fluxo de Gastos Gerais'!$E$4:$E$1003),-('Fluxo de Gastos Gerais'!$C$4:$C$1003))</f>
        <v>0</v>
      </c>
      <c r="W18" s="152">
        <f>SUMPRODUCT(-('Fluxo de Gastos Gerais'!$F$4:$F$1003='Gastos das Atividades'!$B18),-('Gastos das Atividades'!W$1&gt;='Fluxo de Gastos Gerais'!$D$4:$D$1003),-('Gastos das Atividades'!W$1&lt;='Fluxo de Gastos Gerais'!$E$4:$E$1003),-('Fluxo de Gastos Gerais'!$C$4:$C$1003))</f>
        <v>0</v>
      </c>
      <c r="X18" s="152">
        <f>SUMPRODUCT(-('Fluxo de Gastos Gerais'!$F$4:$F$1003='Gastos das Atividades'!$B18),-('Gastos das Atividades'!X$1&gt;='Fluxo de Gastos Gerais'!$D$4:$D$1003),-('Gastos das Atividades'!X$1&lt;='Fluxo de Gastos Gerais'!$E$4:$E$1003),-('Fluxo de Gastos Gerais'!$C$4:$C$1003))</f>
        <v>0</v>
      </c>
      <c r="Y18" s="152">
        <f>SUMPRODUCT(-('Fluxo de Gastos Gerais'!$F$4:$F$1003='Gastos das Atividades'!$B18),-('Gastos das Atividades'!Y$1&gt;='Fluxo de Gastos Gerais'!$D$4:$D$1003),-('Gastos das Atividades'!Y$1&lt;='Fluxo de Gastos Gerais'!$E$4:$E$1003),-('Fluxo de Gastos Gerais'!$C$4:$C$1003))</f>
        <v>0</v>
      </c>
      <c r="Z18" s="152">
        <f>SUMPRODUCT(-('Fluxo de Gastos Gerais'!$F$4:$F$1003='Gastos das Atividades'!$B18),-('Gastos das Atividades'!Z$1&gt;='Fluxo de Gastos Gerais'!$D$4:$D$1003),-('Gastos das Atividades'!Z$1&lt;='Fluxo de Gastos Gerais'!$E$4:$E$1003),-('Fluxo de Gastos Gerais'!$C$4:$C$1003))</f>
        <v>0</v>
      </c>
      <c r="AA18" s="152">
        <f>SUMPRODUCT(-('Fluxo de Gastos Gerais'!$F$4:$F$1003='Gastos das Atividades'!$B18),-('Gastos das Atividades'!AA$1&gt;='Fluxo de Gastos Gerais'!$D$4:$D$1003),-('Gastos das Atividades'!AA$1&lt;='Fluxo de Gastos Gerais'!$E$4:$E$1003),-('Fluxo de Gastos Gerais'!$C$4:$C$1003))</f>
        <v>0</v>
      </c>
      <c r="AB18" s="152">
        <f>SUMPRODUCT(-('Fluxo de Gastos Gerais'!$F$4:$F$1003='Gastos das Atividades'!$B18),-('Gastos das Atividades'!AB$1&gt;='Fluxo de Gastos Gerais'!$D$4:$D$1003),-('Gastos das Atividades'!AB$1&lt;='Fluxo de Gastos Gerais'!$E$4:$E$1003),-('Fluxo de Gastos Gerais'!$C$4:$C$1003))</f>
        <v>0</v>
      </c>
      <c r="AC18" s="152">
        <f>SUMPRODUCT(-('Fluxo de Gastos Gerais'!$F$4:$F$1003='Gastos das Atividades'!$B18),-('Gastos das Atividades'!AC$1&gt;='Fluxo de Gastos Gerais'!$D$4:$D$1003),-('Gastos das Atividades'!AC$1&lt;='Fluxo de Gastos Gerais'!$E$4:$E$1003),-('Fluxo de Gastos Gerais'!$C$4:$C$1003))</f>
        <v>0</v>
      </c>
      <c r="AD18" s="152">
        <f>SUMPRODUCT(-('Fluxo de Gastos Gerais'!$F$4:$F$1003='Gastos das Atividades'!$B18),-('Gastos das Atividades'!AD$1&gt;='Fluxo de Gastos Gerais'!$D$4:$D$1003),-('Gastos das Atividades'!AD$1&lt;='Fluxo de Gastos Gerais'!$E$4:$E$1003),-('Fluxo de Gastos Gerais'!$C$4:$C$1003))</f>
        <v>0</v>
      </c>
      <c r="AE18" s="152">
        <f>SUMPRODUCT(-('Fluxo de Gastos Gerais'!$F$4:$F$1003='Gastos das Atividades'!$B18),-('Gastos das Atividades'!AE$1&gt;='Fluxo de Gastos Gerais'!$D$4:$D$1003),-('Gastos das Atividades'!AE$1&lt;='Fluxo de Gastos Gerais'!$E$4:$E$1003),-('Fluxo de Gastos Gerais'!$C$4:$C$1003))</f>
        <v>0</v>
      </c>
      <c r="AF18" s="152">
        <f>SUMPRODUCT(-('Fluxo de Gastos Gerais'!$F$4:$F$1003='Gastos das Atividades'!$B18),-('Gastos das Atividades'!AF$1&gt;='Fluxo de Gastos Gerais'!$D$4:$D$1003),-('Gastos das Atividades'!AF$1&lt;='Fluxo de Gastos Gerais'!$E$4:$E$1003),-('Fluxo de Gastos Gerais'!$C$4:$C$1003))</f>
        <v>0</v>
      </c>
      <c r="AG18" s="152">
        <f>SUMPRODUCT(-('Fluxo de Gastos Gerais'!$F$4:$F$1003='Gastos das Atividades'!$B18),-('Gastos das Atividades'!AG$1&gt;='Fluxo de Gastos Gerais'!$D$4:$D$1003),-('Gastos das Atividades'!AG$1&lt;='Fluxo de Gastos Gerais'!$E$4:$E$1003),-('Fluxo de Gastos Gerais'!$C$4:$C$1003))</f>
        <v>0</v>
      </c>
      <c r="AH18" s="337">
        <f t="shared" si="1"/>
        <v>0</v>
      </c>
      <c r="AI18" s="152">
        <f t="shared" si="2"/>
        <v>0</v>
      </c>
      <c r="AJ18" s="152">
        <f t="shared" si="3"/>
        <v>0</v>
      </c>
      <c r="AK18" s="338">
        <f t="shared" si="4"/>
        <v>0</v>
      </c>
      <c r="AL18" s="159">
        <f t="shared" si="0"/>
        <v>0</v>
      </c>
      <c r="AM18" s="159">
        <f t="shared" si="0"/>
        <v>0</v>
      </c>
      <c r="AN18" s="159">
        <f t="shared" si="0"/>
        <v>0</v>
      </c>
      <c r="AO18" s="339">
        <f t="shared" si="0"/>
        <v>0</v>
      </c>
    </row>
    <row r="19" spans="1:41" hidden="1">
      <c r="A19" s="340">
        <v>15</v>
      </c>
      <c r="B19" s="344"/>
      <c r="C19" s="152">
        <f>SUMPRODUCT(-('Fluxo de Gastos Gerais'!$F$4:$F$1003='Gastos das Atividades'!$B19),-('Gastos das Atividades'!C$1&gt;='Fluxo de Gastos Gerais'!$D$4:$D$1003),-('Gastos das Atividades'!C$1&lt;='Fluxo de Gastos Gerais'!$E$4:$E$1003),-('Fluxo de Gastos Gerais'!$C$4:$C$1003))</f>
        <v>0</v>
      </c>
      <c r="D19" s="152">
        <f>SUMPRODUCT(-('Fluxo de Gastos Gerais'!$F$4:$F$1003='Gastos das Atividades'!$B19),-('Gastos das Atividades'!D$1&gt;='Fluxo de Gastos Gerais'!$D$4:$D$1003),-('Gastos das Atividades'!D$1&lt;='Fluxo de Gastos Gerais'!$E$4:$E$1003),-('Fluxo de Gastos Gerais'!$C$4:$C$1003))</f>
        <v>0</v>
      </c>
      <c r="E19" s="152">
        <f>SUMPRODUCT(-('Fluxo de Gastos Gerais'!$F$4:$F$1003='Gastos das Atividades'!$B19),-('Gastos das Atividades'!E$1&gt;='Fluxo de Gastos Gerais'!$D$4:$D$1003),-('Gastos das Atividades'!E$1&lt;='Fluxo de Gastos Gerais'!$E$4:$E$1003),-('Fluxo de Gastos Gerais'!$C$4:$C$1003))</f>
        <v>0</v>
      </c>
      <c r="F19" s="152">
        <f>SUMPRODUCT(-('Fluxo de Gastos Gerais'!$F$4:$F$1003='Gastos das Atividades'!$B19),-('Gastos das Atividades'!F$1&gt;='Fluxo de Gastos Gerais'!$D$4:$D$1003),-('Gastos das Atividades'!F$1&lt;='Fluxo de Gastos Gerais'!$E$4:$E$1003),-('Fluxo de Gastos Gerais'!$C$4:$C$1003))</f>
        <v>0</v>
      </c>
      <c r="G19" s="152">
        <f>SUMPRODUCT(-('Fluxo de Gastos Gerais'!$F$4:$F$1003='Gastos das Atividades'!$B19),-('Gastos das Atividades'!G$1&gt;='Fluxo de Gastos Gerais'!$D$4:$D$1003),-('Gastos das Atividades'!G$1&lt;='Fluxo de Gastos Gerais'!$E$4:$E$1003),-('Fluxo de Gastos Gerais'!$C$4:$C$1003))</f>
        <v>0</v>
      </c>
      <c r="H19" s="152">
        <f>SUMPRODUCT(-('Fluxo de Gastos Gerais'!$F$4:$F$1003='Gastos das Atividades'!$B19),-('Gastos das Atividades'!H$1&gt;='Fluxo de Gastos Gerais'!$D$4:$D$1003),-('Gastos das Atividades'!H$1&lt;='Fluxo de Gastos Gerais'!$E$4:$E$1003),-('Fluxo de Gastos Gerais'!$C$4:$C$1003))</f>
        <v>0</v>
      </c>
      <c r="I19" s="152">
        <f>SUMPRODUCT(-('Fluxo de Gastos Gerais'!$F$4:$F$1003='Gastos das Atividades'!$B19),-('Gastos das Atividades'!I$1&gt;='Fluxo de Gastos Gerais'!$D$4:$D$1003),-('Gastos das Atividades'!I$1&lt;='Fluxo de Gastos Gerais'!$E$4:$E$1003),-('Fluxo de Gastos Gerais'!$C$4:$C$1003))</f>
        <v>0</v>
      </c>
      <c r="J19" s="152">
        <f>SUMPRODUCT(-('Fluxo de Gastos Gerais'!$F$4:$F$1003='Gastos das Atividades'!$B19),-('Gastos das Atividades'!J$1&gt;='Fluxo de Gastos Gerais'!$D$4:$D$1003),-('Gastos das Atividades'!J$1&lt;='Fluxo de Gastos Gerais'!$E$4:$E$1003),-('Fluxo de Gastos Gerais'!$C$4:$C$1003))</f>
        <v>0</v>
      </c>
      <c r="K19" s="152">
        <f>SUMPRODUCT(-('Fluxo de Gastos Gerais'!$F$4:$F$1003='Gastos das Atividades'!$B19),-('Gastos das Atividades'!K$1&gt;='Fluxo de Gastos Gerais'!$D$4:$D$1003),-('Gastos das Atividades'!K$1&lt;='Fluxo de Gastos Gerais'!$E$4:$E$1003),-('Fluxo de Gastos Gerais'!$C$4:$C$1003))</f>
        <v>0</v>
      </c>
      <c r="L19" s="152">
        <f>SUMPRODUCT(-('Fluxo de Gastos Gerais'!$F$4:$F$1003='Gastos das Atividades'!$B19),-('Gastos das Atividades'!L$1&gt;='Fluxo de Gastos Gerais'!$D$4:$D$1003),-('Gastos das Atividades'!L$1&lt;='Fluxo de Gastos Gerais'!$E$4:$E$1003),-('Fluxo de Gastos Gerais'!$C$4:$C$1003))</f>
        <v>0</v>
      </c>
      <c r="M19" s="152">
        <f>SUMPRODUCT(-('Fluxo de Gastos Gerais'!$F$4:$F$1003='Gastos das Atividades'!$B19),-('Gastos das Atividades'!M$1&gt;='Fluxo de Gastos Gerais'!$D$4:$D$1003),-('Gastos das Atividades'!M$1&lt;='Fluxo de Gastos Gerais'!$E$4:$E$1003),-('Fluxo de Gastos Gerais'!$C$4:$C$1003))</f>
        <v>0</v>
      </c>
      <c r="N19" s="152">
        <f>SUMPRODUCT(-('Fluxo de Gastos Gerais'!$F$4:$F$1003='Gastos das Atividades'!$B19),-('Gastos das Atividades'!N$1&gt;='Fluxo de Gastos Gerais'!$D$4:$D$1003),-('Gastos das Atividades'!N$1&lt;='Fluxo de Gastos Gerais'!$E$4:$E$1003),-('Fluxo de Gastos Gerais'!$C$4:$C$1003))</f>
        <v>0</v>
      </c>
      <c r="O19" s="152">
        <f>SUMPRODUCT(-('Fluxo de Gastos Gerais'!$F$4:$F$1003='Gastos das Atividades'!$B19),-('Gastos das Atividades'!O$1&gt;='Fluxo de Gastos Gerais'!$D$4:$D$1003),-('Gastos das Atividades'!O$1&lt;='Fluxo de Gastos Gerais'!$E$4:$E$1003),-('Fluxo de Gastos Gerais'!$C$4:$C$1003))</f>
        <v>0</v>
      </c>
      <c r="P19" s="152">
        <f>SUMPRODUCT(-('Fluxo de Gastos Gerais'!$F$4:$F$1003='Gastos das Atividades'!$B19),-('Gastos das Atividades'!P$1&gt;='Fluxo de Gastos Gerais'!$D$4:$D$1003),-('Gastos das Atividades'!P$1&lt;='Fluxo de Gastos Gerais'!$E$4:$E$1003),-('Fluxo de Gastos Gerais'!$C$4:$C$1003))</f>
        <v>0</v>
      </c>
      <c r="Q19" s="152">
        <f>SUMPRODUCT(-('Fluxo de Gastos Gerais'!$F$4:$F$1003='Gastos das Atividades'!$B19),-('Gastos das Atividades'!Q$1&gt;='Fluxo de Gastos Gerais'!$D$4:$D$1003),-('Gastos das Atividades'!Q$1&lt;='Fluxo de Gastos Gerais'!$E$4:$E$1003),-('Fluxo de Gastos Gerais'!$C$4:$C$1003))</f>
        <v>0</v>
      </c>
      <c r="R19" s="152">
        <f>SUMPRODUCT(-('Fluxo de Gastos Gerais'!$F$4:$F$1003='Gastos das Atividades'!$B19),-('Gastos das Atividades'!R$1&gt;='Fluxo de Gastos Gerais'!$D$4:$D$1003),-('Gastos das Atividades'!R$1&lt;='Fluxo de Gastos Gerais'!$E$4:$E$1003),-('Fluxo de Gastos Gerais'!$C$4:$C$1003))</f>
        <v>0</v>
      </c>
      <c r="S19" s="152">
        <f>SUMPRODUCT(-('Fluxo de Gastos Gerais'!$F$4:$F$1003='Gastos das Atividades'!$B19),-('Gastos das Atividades'!S$1&gt;='Fluxo de Gastos Gerais'!$D$4:$D$1003),-('Gastos das Atividades'!S$1&lt;='Fluxo de Gastos Gerais'!$E$4:$E$1003),-('Fluxo de Gastos Gerais'!$C$4:$C$1003))</f>
        <v>0</v>
      </c>
      <c r="T19" s="152">
        <f>SUMPRODUCT(-('Fluxo de Gastos Gerais'!$F$4:$F$1003='Gastos das Atividades'!$B19),-('Gastos das Atividades'!T$1&gt;='Fluxo de Gastos Gerais'!$D$4:$D$1003),-('Gastos das Atividades'!T$1&lt;='Fluxo de Gastos Gerais'!$E$4:$E$1003),-('Fluxo de Gastos Gerais'!$C$4:$C$1003))</f>
        <v>0</v>
      </c>
      <c r="U19" s="152">
        <f>SUMPRODUCT(-('Fluxo de Gastos Gerais'!$F$4:$F$1003='Gastos das Atividades'!$B19),-('Gastos das Atividades'!U$1&gt;='Fluxo de Gastos Gerais'!$D$4:$D$1003),-('Gastos das Atividades'!U$1&lt;='Fluxo de Gastos Gerais'!$E$4:$E$1003),-('Fluxo de Gastos Gerais'!$C$4:$C$1003))</f>
        <v>0</v>
      </c>
      <c r="V19" s="152">
        <f>SUMPRODUCT(-('Fluxo de Gastos Gerais'!$F$4:$F$1003='Gastos das Atividades'!$B19),-('Gastos das Atividades'!V$1&gt;='Fluxo de Gastos Gerais'!$D$4:$D$1003),-('Gastos das Atividades'!V$1&lt;='Fluxo de Gastos Gerais'!$E$4:$E$1003),-('Fluxo de Gastos Gerais'!$C$4:$C$1003))</f>
        <v>0</v>
      </c>
      <c r="W19" s="152">
        <f>SUMPRODUCT(-('Fluxo de Gastos Gerais'!$F$4:$F$1003='Gastos das Atividades'!$B19),-('Gastos das Atividades'!W$1&gt;='Fluxo de Gastos Gerais'!$D$4:$D$1003),-('Gastos das Atividades'!W$1&lt;='Fluxo de Gastos Gerais'!$E$4:$E$1003),-('Fluxo de Gastos Gerais'!$C$4:$C$1003))</f>
        <v>0</v>
      </c>
      <c r="X19" s="152">
        <f>SUMPRODUCT(-('Fluxo de Gastos Gerais'!$F$4:$F$1003='Gastos das Atividades'!$B19),-('Gastos das Atividades'!X$1&gt;='Fluxo de Gastos Gerais'!$D$4:$D$1003),-('Gastos das Atividades'!X$1&lt;='Fluxo de Gastos Gerais'!$E$4:$E$1003),-('Fluxo de Gastos Gerais'!$C$4:$C$1003))</f>
        <v>0</v>
      </c>
      <c r="Y19" s="152">
        <f>SUMPRODUCT(-('Fluxo de Gastos Gerais'!$F$4:$F$1003='Gastos das Atividades'!$B19),-('Gastos das Atividades'!Y$1&gt;='Fluxo de Gastos Gerais'!$D$4:$D$1003),-('Gastos das Atividades'!Y$1&lt;='Fluxo de Gastos Gerais'!$E$4:$E$1003),-('Fluxo de Gastos Gerais'!$C$4:$C$1003))</f>
        <v>0</v>
      </c>
      <c r="Z19" s="152">
        <f>SUMPRODUCT(-('Fluxo de Gastos Gerais'!$F$4:$F$1003='Gastos das Atividades'!$B19),-('Gastos das Atividades'!Z$1&gt;='Fluxo de Gastos Gerais'!$D$4:$D$1003),-('Gastos das Atividades'!Z$1&lt;='Fluxo de Gastos Gerais'!$E$4:$E$1003),-('Fluxo de Gastos Gerais'!$C$4:$C$1003))</f>
        <v>0</v>
      </c>
      <c r="AA19" s="152">
        <f>SUMPRODUCT(-('Fluxo de Gastos Gerais'!$F$4:$F$1003='Gastos das Atividades'!$B19),-('Gastos das Atividades'!AA$1&gt;='Fluxo de Gastos Gerais'!$D$4:$D$1003),-('Gastos das Atividades'!AA$1&lt;='Fluxo de Gastos Gerais'!$E$4:$E$1003),-('Fluxo de Gastos Gerais'!$C$4:$C$1003))</f>
        <v>0</v>
      </c>
      <c r="AB19" s="152">
        <f>SUMPRODUCT(-('Fluxo de Gastos Gerais'!$F$4:$F$1003='Gastos das Atividades'!$B19),-('Gastos das Atividades'!AB$1&gt;='Fluxo de Gastos Gerais'!$D$4:$D$1003),-('Gastos das Atividades'!AB$1&lt;='Fluxo de Gastos Gerais'!$E$4:$E$1003),-('Fluxo de Gastos Gerais'!$C$4:$C$1003))</f>
        <v>0</v>
      </c>
      <c r="AC19" s="152">
        <f>SUMPRODUCT(-('Fluxo de Gastos Gerais'!$F$4:$F$1003='Gastos das Atividades'!$B19),-('Gastos das Atividades'!AC$1&gt;='Fluxo de Gastos Gerais'!$D$4:$D$1003),-('Gastos das Atividades'!AC$1&lt;='Fluxo de Gastos Gerais'!$E$4:$E$1003),-('Fluxo de Gastos Gerais'!$C$4:$C$1003))</f>
        <v>0</v>
      </c>
      <c r="AD19" s="152">
        <f>SUMPRODUCT(-('Fluxo de Gastos Gerais'!$F$4:$F$1003='Gastos das Atividades'!$B19),-('Gastos das Atividades'!AD$1&gt;='Fluxo de Gastos Gerais'!$D$4:$D$1003),-('Gastos das Atividades'!AD$1&lt;='Fluxo de Gastos Gerais'!$E$4:$E$1003),-('Fluxo de Gastos Gerais'!$C$4:$C$1003))</f>
        <v>0</v>
      </c>
      <c r="AE19" s="152">
        <f>SUMPRODUCT(-('Fluxo de Gastos Gerais'!$F$4:$F$1003='Gastos das Atividades'!$B19),-('Gastos das Atividades'!AE$1&gt;='Fluxo de Gastos Gerais'!$D$4:$D$1003),-('Gastos das Atividades'!AE$1&lt;='Fluxo de Gastos Gerais'!$E$4:$E$1003),-('Fluxo de Gastos Gerais'!$C$4:$C$1003))</f>
        <v>0</v>
      </c>
      <c r="AF19" s="152">
        <f>SUMPRODUCT(-('Fluxo de Gastos Gerais'!$F$4:$F$1003='Gastos das Atividades'!$B19),-('Gastos das Atividades'!AF$1&gt;='Fluxo de Gastos Gerais'!$D$4:$D$1003),-('Gastos das Atividades'!AF$1&lt;='Fluxo de Gastos Gerais'!$E$4:$E$1003),-('Fluxo de Gastos Gerais'!$C$4:$C$1003))</f>
        <v>0</v>
      </c>
      <c r="AG19" s="152">
        <f>SUMPRODUCT(-('Fluxo de Gastos Gerais'!$F$4:$F$1003='Gastos das Atividades'!$B19),-('Gastos das Atividades'!AG$1&gt;='Fluxo de Gastos Gerais'!$D$4:$D$1003),-('Gastos das Atividades'!AG$1&lt;='Fluxo de Gastos Gerais'!$E$4:$E$1003),-('Fluxo de Gastos Gerais'!$C$4:$C$1003))</f>
        <v>0</v>
      </c>
      <c r="AH19" s="337">
        <f t="shared" si="1"/>
        <v>0</v>
      </c>
      <c r="AI19" s="152">
        <f t="shared" si="2"/>
        <v>0</v>
      </c>
      <c r="AJ19" s="152">
        <f t="shared" si="3"/>
        <v>0</v>
      </c>
      <c r="AK19" s="338">
        <f t="shared" si="4"/>
        <v>0</v>
      </c>
      <c r="AL19" s="159">
        <f t="shared" si="0"/>
        <v>0</v>
      </c>
      <c r="AM19" s="159">
        <f t="shared" si="0"/>
        <v>0</v>
      </c>
      <c r="AN19" s="159">
        <f t="shared" si="0"/>
        <v>0</v>
      </c>
      <c r="AO19" s="339">
        <f t="shared" si="0"/>
        <v>0</v>
      </c>
    </row>
    <row r="20" spans="1:41" hidden="1">
      <c r="A20" s="340">
        <v>16</v>
      </c>
      <c r="B20" s="345"/>
      <c r="C20" s="152">
        <f>SUMPRODUCT(-('Fluxo de Gastos Gerais'!$F$4:$F$1003='Gastos das Atividades'!$B20),-('Gastos das Atividades'!C$1&gt;='Fluxo de Gastos Gerais'!$D$4:$D$1003),-('Gastos das Atividades'!C$1&lt;='Fluxo de Gastos Gerais'!$E$4:$E$1003),-('Fluxo de Gastos Gerais'!$C$4:$C$1003))</f>
        <v>0</v>
      </c>
      <c r="D20" s="152">
        <f>SUMPRODUCT(-('Fluxo de Gastos Gerais'!$F$4:$F$1003='Gastos das Atividades'!$B20),-('Gastos das Atividades'!D$1&gt;='Fluxo de Gastos Gerais'!$D$4:$D$1003),-('Gastos das Atividades'!D$1&lt;='Fluxo de Gastos Gerais'!$E$4:$E$1003),-('Fluxo de Gastos Gerais'!$C$4:$C$1003))</f>
        <v>0</v>
      </c>
      <c r="E20" s="152">
        <f>SUMPRODUCT(-('Fluxo de Gastos Gerais'!$F$4:$F$1003='Gastos das Atividades'!$B20),-('Gastos das Atividades'!E$1&gt;='Fluxo de Gastos Gerais'!$D$4:$D$1003),-('Gastos das Atividades'!E$1&lt;='Fluxo de Gastos Gerais'!$E$4:$E$1003),-('Fluxo de Gastos Gerais'!$C$4:$C$1003))</f>
        <v>0</v>
      </c>
      <c r="F20" s="152">
        <f>SUMPRODUCT(-('Fluxo de Gastos Gerais'!$F$4:$F$1003='Gastos das Atividades'!$B20),-('Gastos das Atividades'!F$1&gt;='Fluxo de Gastos Gerais'!$D$4:$D$1003),-('Gastos das Atividades'!F$1&lt;='Fluxo de Gastos Gerais'!$E$4:$E$1003),-('Fluxo de Gastos Gerais'!$C$4:$C$1003))</f>
        <v>0</v>
      </c>
      <c r="G20" s="152">
        <f>SUMPRODUCT(-('Fluxo de Gastos Gerais'!$F$4:$F$1003='Gastos das Atividades'!$B20),-('Gastos das Atividades'!G$1&gt;='Fluxo de Gastos Gerais'!$D$4:$D$1003),-('Gastos das Atividades'!G$1&lt;='Fluxo de Gastos Gerais'!$E$4:$E$1003),-('Fluxo de Gastos Gerais'!$C$4:$C$1003))</f>
        <v>0</v>
      </c>
      <c r="H20" s="152">
        <f>SUMPRODUCT(-('Fluxo de Gastos Gerais'!$F$4:$F$1003='Gastos das Atividades'!$B20),-('Gastos das Atividades'!H$1&gt;='Fluxo de Gastos Gerais'!$D$4:$D$1003),-('Gastos das Atividades'!H$1&lt;='Fluxo de Gastos Gerais'!$E$4:$E$1003),-('Fluxo de Gastos Gerais'!$C$4:$C$1003))</f>
        <v>0</v>
      </c>
      <c r="I20" s="152">
        <f>SUMPRODUCT(-('Fluxo de Gastos Gerais'!$F$4:$F$1003='Gastos das Atividades'!$B20),-('Gastos das Atividades'!I$1&gt;='Fluxo de Gastos Gerais'!$D$4:$D$1003),-('Gastos das Atividades'!I$1&lt;='Fluxo de Gastos Gerais'!$E$4:$E$1003),-('Fluxo de Gastos Gerais'!$C$4:$C$1003))</f>
        <v>0</v>
      </c>
      <c r="J20" s="152">
        <f>SUMPRODUCT(-('Fluxo de Gastos Gerais'!$F$4:$F$1003='Gastos das Atividades'!$B20),-('Gastos das Atividades'!J$1&gt;='Fluxo de Gastos Gerais'!$D$4:$D$1003),-('Gastos das Atividades'!J$1&lt;='Fluxo de Gastos Gerais'!$E$4:$E$1003),-('Fluxo de Gastos Gerais'!$C$4:$C$1003))</f>
        <v>0</v>
      </c>
      <c r="K20" s="152">
        <f>SUMPRODUCT(-('Fluxo de Gastos Gerais'!$F$4:$F$1003='Gastos das Atividades'!$B20),-('Gastos das Atividades'!K$1&gt;='Fluxo de Gastos Gerais'!$D$4:$D$1003),-('Gastos das Atividades'!K$1&lt;='Fluxo de Gastos Gerais'!$E$4:$E$1003),-('Fluxo de Gastos Gerais'!$C$4:$C$1003))</f>
        <v>0</v>
      </c>
      <c r="L20" s="152">
        <f>SUMPRODUCT(-('Fluxo de Gastos Gerais'!$F$4:$F$1003='Gastos das Atividades'!$B20),-('Gastos das Atividades'!L$1&gt;='Fluxo de Gastos Gerais'!$D$4:$D$1003),-('Gastos das Atividades'!L$1&lt;='Fluxo de Gastos Gerais'!$E$4:$E$1003),-('Fluxo de Gastos Gerais'!$C$4:$C$1003))</f>
        <v>0</v>
      </c>
      <c r="M20" s="152">
        <f>SUMPRODUCT(-('Fluxo de Gastos Gerais'!$F$4:$F$1003='Gastos das Atividades'!$B20),-('Gastos das Atividades'!M$1&gt;='Fluxo de Gastos Gerais'!$D$4:$D$1003),-('Gastos das Atividades'!M$1&lt;='Fluxo de Gastos Gerais'!$E$4:$E$1003),-('Fluxo de Gastos Gerais'!$C$4:$C$1003))</f>
        <v>0</v>
      </c>
      <c r="N20" s="152">
        <f>SUMPRODUCT(-('Fluxo de Gastos Gerais'!$F$4:$F$1003='Gastos das Atividades'!$B20),-('Gastos das Atividades'!N$1&gt;='Fluxo de Gastos Gerais'!$D$4:$D$1003),-('Gastos das Atividades'!N$1&lt;='Fluxo de Gastos Gerais'!$E$4:$E$1003),-('Fluxo de Gastos Gerais'!$C$4:$C$1003))</f>
        <v>0</v>
      </c>
      <c r="O20" s="152">
        <f>SUMPRODUCT(-('Fluxo de Gastos Gerais'!$F$4:$F$1003='Gastos das Atividades'!$B20),-('Gastos das Atividades'!O$1&gt;='Fluxo de Gastos Gerais'!$D$4:$D$1003),-('Gastos das Atividades'!O$1&lt;='Fluxo de Gastos Gerais'!$E$4:$E$1003),-('Fluxo de Gastos Gerais'!$C$4:$C$1003))</f>
        <v>0</v>
      </c>
      <c r="P20" s="152">
        <f>SUMPRODUCT(-('Fluxo de Gastos Gerais'!$F$4:$F$1003='Gastos das Atividades'!$B20),-('Gastos das Atividades'!P$1&gt;='Fluxo de Gastos Gerais'!$D$4:$D$1003),-('Gastos das Atividades'!P$1&lt;='Fluxo de Gastos Gerais'!$E$4:$E$1003),-('Fluxo de Gastos Gerais'!$C$4:$C$1003))</f>
        <v>0</v>
      </c>
      <c r="Q20" s="152">
        <f>SUMPRODUCT(-('Fluxo de Gastos Gerais'!$F$4:$F$1003='Gastos das Atividades'!$B20),-('Gastos das Atividades'!Q$1&gt;='Fluxo de Gastos Gerais'!$D$4:$D$1003),-('Gastos das Atividades'!Q$1&lt;='Fluxo de Gastos Gerais'!$E$4:$E$1003),-('Fluxo de Gastos Gerais'!$C$4:$C$1003))</f>
        <v>0</v>
      </c>
      <c r="R20" s="152">
        <f>SUMPRODUCT(-('Fluxo de Gastos Gerais'!$F$4:$F$1003='Gastos das Atividades'!$B20),-('Gastos das Atividades'!R$1&gt;='Fluxo de Gastos Gerais'!$D$4:$D$1003),-('Gastos das Atividades'!R$1&lt;='Fluxo de Gastos Gerais'!$E$4:$E$1003),-('Fluxo de Gastos Gerais'!$C$4:$C$1003))</f>
        <v>0</v>
      </c>
      <c r="S20" s="152">
        <f>SUMPRODUCT(-('Fluxo de Gastos Gerais'!$F$4:$F$1003='Gastos das Atividades'!$B20),-('Gastos das Atividades'!S$1&gt;='Fluxo de Gastos Gerais'!$D$4:$D$1003),-('Gastos das Atividades'!S$1&lt;='Fluxo de Gastos Gerais'!$E$4:$E$1003),-('Fluxo de Gastos Gerais'!$C$4:$C$1003))</f>
        <v>0</v>
      </c>
      <c r="T20" s="152">
        <f>SUMPRODUCT(-('Fluxo de Gastos Gerais'!$F$4:$F$1003='Gastos das Atividades'!$B20),-('Gastos das Atividades'!T$1&gt;='Fluxo de Gastos Gerais'!$D$4:$D$1003),-('Gastos das Atividades'!T$1&lt;='Fluxo de Gastos Gerais'!$E$4:$E$1003),-('Fluxo de Gastos Gerais'!$C$4:$C$1003))</f>
        <v>0</v>
      </c>
      <c r="U20" s="152">
        <f>SUMPRODUCT(-('Fluxo de Gastos Gerais'!$F$4:$F$1003='Gastos das Atividades'!$B20),-('Gastos das Atividades'!U$1&gt;='Fluxo de Gastos Gerais'!$D$4:$D$1003),-('Gastos das Atividades'!U$1&lt;='Fluxo de Gastos Gerais'!$E$4:$E$1003),-('Fluxo de Gastos Gerais'!$C$4:$C$1003))</f>
        <v>0</v>
      </c>
      <c r="V20" s="152">
        <f>SUMPRODUCT(-('Fluxo de Gastos Gerais'!$F$4:$F$1003='Gastos das Atividades'!$B20),-('Gastos das Atividades'!V$1&gt;='Fluxo de Gastos Gerais'!$D$4:$D$1003),-('Gastos das Atividades'!V$1&lt;='Fluxo de Gastos Gerais'!$E$4:$E$1003),-('Fluxo de Gastos Gerais'!$C$4:$C$1003))</f>
        <v>0</v>
      </c>
      <c r="W20" s="152">
        <f>SUMPRODUCT(-('Fluxo de Gastos Gerais'!$F$4:$F$1003='Gastos das Atividades'!$B20),-('Gastos das Atividades'!W$1&gt;='Fluxo de Gastos Gerais'!$D$4:$D$1003),-('Gastos das Atividades'!W$1&lt;='Fluxo de Gastos Gerais'!$E$4:$E$1003),-('Fluxo de Gastos Gerais'!$C$4:$C$1003))</f>
        <v>0</v>
      </c>
      <c r="X20" s="152">
        <f>SUMPRODUCT(-('Fluxo de Gastos Gerais'!$F$4:$F$1003='Gastos das Atividades'!$B20),-('Gastos das Atividades'!X$1&gt;='Fluxo de Gastos Gerais'!$D$4:$D$1003),-('Gastos das Atividades'!X$1&lt;='Fluxo de Gastos Gerais'!$E$4:$E$1003),-('Fluxo de Gastos Gerais'!$C$4:$C$1003))</f>
        <v>0</v>
      </c>
      <c r="Y20" s="152">
        <f>SUMPRODUCT(-('Fluxo de Gastos Gerais'!$F$4:$F$1003='Gastos das Atividades'!$B20),-('Gastos das Atividades'!Y$1&gt;='Fluxo de Gastos Gerais'!$D$4:$D$1003),-('Gastos das Atividades'!Y$1&lt;='Fluxo de Gastos Gerais'!$E$4:$E$1003),-('Fluxo de Gastos Gerais'!$C$4:$C$1003))</f>
        <v>0</v>
      </c>
      <c r="Z20" s="152">
        <f>SUMPRODUCT(-('Fluxo de Gastos Gerais'!$F$4:$F$1003='Gastos das Atividades'!$B20),-('Gastos das Atividades'!Z$1&gt;='Fluxo de Gastos Gerais'!$D$4:$D$1003),-('Gastos das Atividades'!Z$1&lt;='Fluxo de Gastos Gerais'!$E$4:$E$1003),-('Fluxo de Gastos Gerais'!$C$4:$C$1003))</f>
        <v>0</v>
      </c>
      <c r="AA20" s="152">
        <f>SUMPRODUCT(-('Fluxo de Gastos Gerais'!$F$4:$F$1003='Gastos das Atividades'!$B20),-('Gastos das Atividades'!AA$1&gt;='Fluxo de Gastos Gerais'!$D$4:$D$1003),-('Gastos das Atividades'!AA$1&lt;='Fluxo de Gastos Gerais'!$E$4:$E$1003),-('Fluxo de Gastos Gerais'!$C$4:$C$1003))</f>
        <v>0</v>
      </c>
      <c r="AB20" s="152">
        <f>SUMPRODUCT(-('Fluxo de Gastos Gerais'!$F$4:$F$1003='Gastos das Atividades'!$B20),-('Gastos das Atividades'!AB$1&gt;='Fluxo de Gastos Gerais'!$D$4:$D$1003),-('Gastos das Atividades'!AB$1&lt;='Fluxo de Gastos Gerais'!$E$4:$E$1003),-('Fluxo de Gastos Gerais'!$C$4:$C$1003))</f>
        <v>0</v>
      </c>
      <c r="AC20" s="152">
        <f>SUMPRODUCT(-('Fluxo de Gastos Gerais'!$F$4:$F$1003='Gastos das Atividades'!$B20),-('Gastos das Atividades'!AC$1&gt;='Fluxo de Gastos Gerais'!$D$4:$D$1003),-('Gastos das Atividades'!AC$1&lt;='Fluxo de Gastos Gerais'!$E$4:$E$1003),-('Fluxo de Gastos Gerais'!$C$4:$C$1003))</f>
        <v>0</v>
      </c>
      <c r="AD20" s="152">
        <f>SUMPRODUCT(-('Fluxo de Gastos Gerais'!$F$4:$F$1003='Gastos das Atividades'!$B20),-('Gastos das Atividades'!AD$1&gt;='Fluxo de Gastos Gerais'!$D$4:$D$1003),-('Gastos das Atividades'!AD$1&lt;='Fluxo de Gastos Gerais'!$E$4:$E$1003),-('Fluxo de Gastos Gerais'!$C$4:$C$1003))</f>
        <v>0</v>
      </c>
      <c r="AE20" s="152">
        <f>SUMPRODUCT(-('Fluxo de Gastos Gerais'!$F$4:$F$1003='Gastos das Atividades'!$B20),-('Gastos das Atividades'!AE$1&gt;='Fluxo de Gastos Gerais'!$D$4:$D$1003),-('Gastos das Atividades'!AE$1&lt;='Fluxo de Gastos Gerais'!$E$4:$E$1003),-('Fluxo de Gastos Gerais'!$C$4:$C$1003))</f>
        <v>0</v>
      </c>
      <c r="AF20" s="152">
        <f>SUMPRODUCT(-('Fluxo de Gastos Gerais'!$F$4:$F$1003='Gastos das Atividades'!$B20),-('Gastos das Atividades'!AF$1&gt;='Fluxo de Gastos Gerais'!$D$4:$D$1003),-('Gastos das Atividades'!AF$1&lt;='Fluxo de Gastos Gerais'!$E$4:$E$1003),-('Fluxo de Gastos Gerais'!$C$4:$C$1003))</f>
        <v>0</v>
      </c>
      <c r="AG20" s="152">
        <f>SUMPRODUCT(-('Fluxo de Gastos Gerais'!$F$4:$F$1003='Gastos das Atividades'!$B20),-('Gastos das Atividades'!AG$1&gt;='Fluxo de Gastos Gerais'!$D$4:$D$1003),-('Gastos das Atividades'!AG$1&lt;='Fluxo de Gastos Gerais'!$E$4:$E$1003),-('Fluxo de Gastos Gerais'!$C$4:$C$1003))</f>
        <v>0</v>
      </c>
      <c r="AH20" s="337">
        <f t="shared" si="1"/>
        <v>0</v>
      </c>
      <c r="AI20" s="152">
        <f t="shared" si="2"/>
        <v>0</v>
      </c>
      <c r="AJ20" s="152">
        <f t="shared" si="3"/>
        <v>0</v>
      </c>
      <c r="AK20" s="338">
        <f t="shared" si="4"/>
        <v>0</v>
      </c>
      <c r="AL20" s="159">
        <f t="shared" si="0"/>
        <v>0</v>
      </c>
      <c r="AM20" s="159">
        <f t="shared" si="0"/>
        <v>0</v>
      </c>
      <c r="AN20" s="159">
        <f t="shared" si="0"/>
        <v>0</v>
      </c>
      <c r="AO20" s="339">
        <f t="shared" si="0"/>
        <v>0</v>
      </c>
    </row>
    <row r="21" spans="1:41" hidden="1">
      <c r="A21" s="340">
        <v>17</v>
      </c>
      <c r="B21" s="344"/>
      <c r="C21" s="152">
        <f>SUMPRODUCT(-('Fluxo de Gastos Gerais'!$F$4:$F$1003='Gastos das Atividades'!$B21),-('Gastos das Atividades'!C$1&gt;='Fluxo de Gastos Gerais'!$D$4:$D$1003),-('Gastos das Atividades'!C$1&lt;='Fluxo de Gastos Gerais'!$E$4:$E$1003),-('Fluxo de Gastos Gerais'!$C$4:$C$1003))</f>
        <v>0</v>
      </c>
      <c r="D21" s="152">
        <f>SUMPRODUCT(-('Fluxo de Gastos Gerais'!$F$4:$F$1003='Gastos das Atividades'!$B21),-('Gastos das Atividades'!D$1&gt;='Fluxo de Gastos Gerais'!$D$4:$D$1003),-('Gastos das Atividades'!D$1&lt;='Fluxo de Gastos Gerais'!$E$4:$E$1003),-('Fluxo de Gastos Gerais'!$C$4:$C$1003))</f>
        <v>0</v>
      </c>
      <c r="E21" s="152">
        <f>SUMPRODUCT(-('Fluxo de Gastos Gerais'!$F$4:$F$1003='Gastos das Atividades'!$B21),-('Gastos das Atividades'!E$1&gt;='Fluxo de Gastos Gerais'!$D$4:$D$1003),-('Gastos das Atividades'!E$1&lt;='Fluxo de Gastos Gerais'!$E$4:$E$1003),-('Fluxo de Gastos Gerais'!$C$4:$C$1003))</f>
        <v>0</v>
      </c>
      <c r="F21" s="152">
        <f>SUMPRODUCT(-('Fluxo de Gastos Gerais'!$F$4:$F$1003='Gastos das Atividades'!$B21),-('Gastos das Atividades'!F$1&gt;='Fluxo de Gastos Gerais'!$D$4:$D$1003),-('Gastos das Atividades'!F$1&lt;='Fluxo de Gastos Gerais'!$E$4:$E$1003),-('Fluxo de Gastos Gerais'!$C$4:$C$1003))</f>
        <v>0</v>
      </c>
      <c r="G21" s="152">
        <f>SUMPRODUCT(-('Fluxo de Gastos Gerais'!$F$4:$F$1003='Gastos das Atividades'!$B21),-('Gastos das Atividades'!G$1&gt;='Fluxo de Gastos Gerais'!$D$4:$D$1003),-('Gastos das Atividades'!G$1&lt;='Fluxo de Gastos Gerais'!$E$4:$E$1003),-('Fluxo de Gastos Gerais'!$C$4:$C$1003))</f>
        <v>0</v>
      </c>
      <c r="H21" s="152">
        <f>SUMPRODUCT(-('Fluxo de Gastos Gerais'!$F$4:$F$1003='Gastos das Atividades'!$B21),-('Gastos das Atividades'!H$1&gt;='Fluxo de Gastos Gerais'!$D$4:$D$1003),-('Gastos das Atividades'!H$1&lt;='Fluxo de Gastos Gerais'!$E$4:$E$1003),-('Fluxo de Gastos Gerais'!$C$4:$C$1003))</f>
        <v>0</v>
      </c>
      <c r="I21" s="152">
        <f>SUMPRODUCT(-('Fluxo de Gastos Gerais'!$F$4:$F$1003='Gastos das Atividades'!$B21),-('Gastos das Atividades'!I$1&gt;='Fluxo de Gastos Gerais'!$D$4:$D$1003),-('Gastos das Atividades'!I$1&lt;='Fluxo de Gastos Gerais'!$E$4:$E$1003),-('Fluxo de Gastos Gerais'!$C$4:$C$1003))</f>
        <v>0</v>
      </c>
      <c r="J21" s="152">
        <f>SUMPRODUCT(-('Fluxo de Gastos Gerais'!$F$4:$F$1003='Gastos das Atividades'!$B21),-('Gastos das Atividades'!J$1&gt;='Fluxo de Gastos Gerais'!$D$4:$D$1003),-('Gastos das Atividades'!J$1&lt;='Fluxo de Gastos Gerais'!$E$4:$E$1003),-('Fluxo de Gastos Gerais'!$C$4:$C$1003))</f>
        <v>0</v>
      </c>
      <c r="K21" s="152">
        <f>SUMPRODUCT(-('Fluxo de Gastos Gerais'!$F$4:$F$1003='Gastos das Atividades'!$B21),-('Gastos das Atividades'!K$1&gt;='Fluxo de Gastos Gerais'!$D$4:$D$1003),-('Gastos das Atividades'!K$1&lt;='Fluxo de Gastos Gerais'!$E$4:$E$1003),-('Fluxo de Gastos Gerais'!$C$4:$C$1003))</f>
        <v>0</v>
      </c>
      <c r="L21" s="152">
        <f>SUMPRODUCT(-('Fluxo de Gastos Gerais'!$F$4:$F$1003='Gastos das Atividades'!$B21),-('Gastos das Atividades'!L$1&gt;='Fluxo de Gastos Gerais'!$D$4:$D$1003),-('Gastos das Atividades'!L$1&lt;='Fluxo de Gastos Gerais'!$E$4:$E$1003),-('Fluxo de Gastos Gerais'!$C$4:$C$1003))</f>
        <v>0</v>
      </c>
      <c r="M21" s="152">
        <f>SUMPRODUCT(-('Fluxo de Gastos Gerais'!$F$4:$F$1003='Gastos das Atividades'!$B21),-('Gastos das Atividades'!M$1&gt;='Fluxo de Gastos Gerais'!$D$4:$D$1003),-('Gastos das Atividades'!M$1&lt;='Fluxo de Gastos Gerais'!$E$4:$E$1003),-('Fluxo de Gastos Gerais'!$C$4:$C$1003))</f>
        <v>0</v>
      </c>
      <c r="N21" s="152">
        <f>SUMPRODUCT(-('Fluxo de Gastos Gerais'!$F$4:$F$1003='Gastos das Atividades'!$B21),-('Gastos das Atividades'!N$1&gt;='Fluxo de Gastos Gerais'!$D$4:$D$1003),-('Gastos das Atividades'!N$1&lt;='Fluxo de Gastos Gerais'!$E$4:$E$1003),-('Fluxo de Gastos Gerais'!$C$4:$C$1003))</f>
        <v>0</v>
      </c>
      <c r="O21" s="152">
        <f>SUMPRODUCT(-('Fluxo de Gastos Gerais'!$F$4:$F$1003='Gastos das Atividades'!$B21),-('Gastos das Atividades'!O$1&gt;='Fluxo de Gastos Gerais'!$D$4:$D$1003),-('Gastos das Atividades'!O$1&lt;='Fluxo de Gastos Gerais'!$E$4:$E$1003),-('Fluxo de Gastos Gerais'!$C$4:$C$1003))</f>
        <v>0</v>
      </c>
      <c r="P21" s="152">
        <f>SUMPRODUCT(-('Fluxo de Gastos Gerais'!$F$4:$F$1003='Gastos das Atividades'!$B21),-('Gastos das Atividades'!P$1&gt;='Fluxo de Gastos Gerais'!$D$4:$D$1003),-('Gastos das Atividades'!P$1&lt;='Fluxo de Gastos Gerais'!$E$4:$E$1003),-('Fluxo de Gastos Gerais'!$C$4:$C$1003))</f>
        <v>0</v>
      </c>
      <c r="Q21" s="152">
        <f>SUMPRODUCT(-('Fluxo de Gastos Gerais'!$F$4:$F$1003='Gastos das Atividades'!$B21),-('Gastos das Atividades'!Q$1&gt;='Fluxo de Gastos Gerais'!$D$4:$D$1003),-('Gastos das Atividades'!Q$1&lt;='Fluxo de Gastos Gerais'!$E$4:$E$1003),-('Fluxo de Gastos Gerais'!$C$4:$C$1003))</f>
        <v>0</v>
      </c>
      <c r="R21" s="152">
        <f>SUMPRODUCT(-('Fluxo de Gastos Gerais'!$F$4:$F$1003='Gastos das Atividades'!$B21),-('Gastos das Atividades'!R$1&gt;='Fluxo de Gastos Gerais'!$D$4:$D$1003),-('Gastos das Atividades'!R$1&lt;='Fluxo de Gastos Gerais'!$E$4:$E$1003),-('Fluxo de Gastos Gerais'!$C$4:$C$1003))</f>
        <v>0</v>
      </c>
      <c r="S21" s="152">
        <f>SUMPRODUCT(-('Fluxo de Gastos Gerais'!$F$4:$F$1003='Gastos das Atividades'!$B21),-('Gastos das Atividades'!S$1&gt;='Fluxo de Gastos Gerais'!$D$4:$D$1003),-('Gastos das Atividades'!S$1&lt;='Fluxo de Gastos Gerais'!$E$4:$E$1003),-('Fluxo de Gastos Gerais'!$C$4:$C$1003))</f>
        <v>0</v>
      </c>
      <c r="T21" s="152">
        <f>SUMPRODUCT(-('Fluxo de Gastos Gerais'!$F$4:$F$1003='Gastos das Atividades'!$B21),-('Gastos das Atividades'!T$1&gt;='Fluxo de Gastos Gerais'!$D$4:$D$1003),-('Gastos das Atividades'!T$1&lt;='Fluxo de Gastos Gerais'!$E$4:$E$1003),-('Fluxo de Gastos Gerais'!$C$4:$C$1003))</f>
        <v>0</v>
      </c>
      <c r="U21" s="152">
        <f>SUMPRODUCT(-('Fluxo de Gastos Gerais'!$F$4:$F$1003='Gastos das Atividades'!$B21),-('Gastos das Atividades'!U$1&gt;='Fluxo de Gastos Gerais'!$D$4:$D$1003),-('Gastos das Atividades'!U$1&lt;='Fluxo de Gastos Gerais'!$E$4:$E$1003),-('Fluxo de Gastos Gerais'!$C$4:$C$1003))</f>
        <v>0</v>
      </c>
      <c r="V21" s="152">
        <f>SUMPRODUCT(-('Fluxo de Gastos Gerais'!$F$4:$F$1003='Gastos das Atividades'!$B21),-('Gastos das Atividades'!V$1&gt;='Fluxo de Gastos Gerais'!$D$4:$D$1003),-('Gastos das Atividades'!V$1&lt;='Fluxo de Gastos Gerais'!$E$4:$E$1003),-('Fluxo de Gastos Gerais'!$C$4:$C$1003))</f>
        <v>0</v>
      </c>
      <c r="W21" s="152">
        <f>SUMPRODUCT(-('Fluxo de Gastos Gerais'!$F$4:$F$1003='Gastos das Atividades'!$B21),-('Gastos das Atividades'!W$1&gt;='Fluxo de Gastos Gerais'!$D$4:$D$1003),-('Gastos das Atividades'!W$1&lt;='Fluxo de Gastos Gerais'!$E$4:$E$1003),-('Fluxo de Gastos Gerais'!$C$4:$C$1003))</f>
        <v>0</v>
      </c>
      <c r="X21" s="152">
        <f>SUMPRODUCT(-('Fluxo de Gastos Gerais'!$F$4:$F$1003='Gastos das Atividades'!$B21),-('Gastos das Atividades'!X$1&gt;='Fluxo de Gastos Gerais'!$D$4:$D$1003),-('Gastos das Atividades'!X$1&lt;='Fluxo de Gastos Gerais'!$E$4:$E$1003),-('Fluxo de Gastos Gerais'!$C$4:$C$1003))</f>
        <v>0</v>
      </c>
      <c r="Y21" s="152">
        <f>SUMPRODUCT(-('Fluxo de Gastos Gerais'!$F$4:$F$1003='Gastos das Atividades'!$B21),-('Gastos das Atividades'!Y$1&gt;='Fluxo de Gastos Gerais'!$D$4:$D$1003),-('Gastos das Atividades'!Y$1&lt;='Fluxo de Gastos Gerais'!$E$4:$E$1003),-('Fluxo de Gastos Gerais'!$C$4:$C$1003))</f>
        <v>0</v>
      </c>
      <c r="Z21" s="152">
        <f>SUMPRODUCT(-('Fluxo de Gastos Gerais'!$F$4:$F$1003='Gastos das Atividades'!$B21),-('Gastos das Atividades'!Z$1&gt;='Fluxo de Gastos Gerais'!$D$4:$D$1003),-('Gastos das Atividades'!Z$1&lt;='Fluxo de Gastos Gerais'!$E$4:$E$1003),-('Fluxo de Gastos Gerais'!$C$4:$C$1003))</f>
        <v>0</v>
      </c>
      <c r="AA21" s="152">
        <f>SUMPRODUCT(-('Fluxo de Gastos Gerais'!$F$4:$F$1003='Gastos das Atividades'!$B21),-('Gastos das Atividades'!AA$1&gt;='Fluxo de Gastos Gerais'!$D$4:$D$1003),-('Gastos das Atividades'!AA$1&lt;='Fluxo de Gastos Gerais'!$E$4:$E$1003),-('Fluxo de Gastos Gerais'!$C$4:$C$1003))</f>
        <v>0</v>
      </c>
      <c r="AB21" s="152">
        <f>SUMPRODUCT(-('Fluxo de Gastos Gerais'!$F$4:$F$1003='Gastos das Atividades'!$B21),-('Gastos das Atividades'!AB$1&gt;='Fluxo de Gastos Gerais'!$D$4:$D$1003),-('Gastos das Atividades'!AB$1&lt;='Fluxo de Gastos Gerais'!$E$4:$E$1003),-('Fluxo de Gastos Gerais'!$C$4:$C$1003))</f>
        <v>0</v>
      </c>
      <c r="AC21" s="152">
        <f>SUMPRODUCT(-('Fluxo de Gastos Gerais'!$F$4:$F$1003='Gastos das Atividades'!$B21),-('Gastos das Atividades'!AC$1&gt;='Fluxo de Gastos Gerais'!$D$4:$D$1003),-('Gastos das Atividades'!AC$1&lt;='Fluxo de Gastos Gerais'!$E$4:$E$1003),-('Fluxo de Gastos Gerais'!$C$4:$C$1003))</f>
        <v>0</v>
      </c>
      <c r="AD21" s="152">
        <f>SUMPRODUCT(-('Fluxo de Gastos Gerais'!$F$4:$F$1003='Gastos das Atividades'!$B21),-('Gastos das Atividades'!AD$1&gt;='Fluxo de Gastos Gerais'!$D$4:$D$1003),-('Gastos das Atividades'!AD$1&lt;='Fluxo de Gastos Gerais'!$E$4:$E$1003),-('Fluxo de Gastos Gerais'!$C$4:$C$1003))</f>
        <v>0</v>
      </c>
      <c r="AE21" s="152">
        <f>SUMPRODUCT(-('Fluxo de Gastos Gerais'!$F$4:$F$1003='Gastos das Atividades'!$B21),-('Gastos das Atividades'!AE$1&gt;='Fluxo de Gastos Gerais'!$D$4:$D$1003),-('Gastos das Atividades'!AE$1&lt;='Fluxo de Gastos Gerais'!$E$4:$E$1003),-('Fluxo de Gastos Gerais'!$C$4:$C$1003))</f>
        <v>0</v>
      </c>
      <c r="AF21" s="152">
        <f>SUMPRODUCT(-('Fluxo de Gastos Gerais'!$F$4:$F$1003='Gastos das Atividades'!$B21),-('Gastos das Atividades'!AF$1&gt;='Fluxo de Gastos Gerais'!$D$4:$D$1003),-('Gastos das Atividades'!AF$1&lt;='Fluxo de Gastos Gerais'!$E$4:$E$1003),-('Fluxo de Gastos Gerais'!$C$4:$C$1003))</f>
        <v>0</v>
      </c>
      <c r="AG21" s="152">
        <f>SUMPRODUCT(-('Fluxo de Gastos Gerais'!$F$4:$F$1003='Gastos das Atividades'!$B21),-('Gastos das Atividades'!AG$1&gt;='Fluxo de Gastos Gerais'!$D$4:$D$1003),-('Gastos das Atividades'!AG$1&lt;='Fluxo de Gastos Gerais'!$E$4:$E$1003),-('Fluxo de Gastos Gerais'!$C$4:$C$1003))</f>
        <v>0</v>
      </c>
      <c r="AH21" s="337">
        <f t="shared" si="1"/>
        <v>0</v>
      </c>
      <c r="AI21" s="152">
        <f t="shared" si="2"/>
        <v>0</v>
      </c>
      <c r="AJ21" s="152">
        <f t="shared" si="3"/>
        <v>0</v>
      </c>
      <c r="AK21" s="338">
        <f t="shared" si="4"/>
        <v>0</v>
      </c>
      <c r="AL21" s="159">
        <f t="shared" ref="AL21:AO34" si="5">IF($AK$35=0,0,AH21/$AK$35)</f>
        <v>0</v>
      </c>
      <c r="AM21" s="159">
        <f t="shared" si="5"/>
        <v>0</v>
      </c>
      <c r="AN21" s="159">
        <f t="shared" si="5"/>
        <v>0</v>
      </c>
      <c r="AO21" s="339">
        <f t="shared" si="5"/>
        <v>0</v>
      </c>
    </row>
    <row r="22" spans="1:41" hidden="1">
      <c r="A22" s="340">
        <v>18</v>
      </c>
      <c r="B22" s="345"/>
      <c r="C22" s="152">
        <f>SUMPRODUCT(-('Fluxo de Gastos Gerais'!$F$4:$F$1003='Gastos das Atividades'!$B22),-('Gastos das Atividades'!C$1&gt;='Fluxo de Gastos Gerais'!$D$4:$D$1003),-('Gastos das Atividades'!C$1&lt;='Fluxo de Gastos Gerais'!$E$4:$E$1003),-('Fluxo de Gastos Gerais'!$C$4:$C$1003))</f>
        <v>0</v>
      </c>
      <c r="D22" s="152">
        <f>SUMPRODUCT(-('Fluxo de Gastos Gerais'!$F$4:$F$1003='Gastos das Atividades'!$B22),-('Gastos das Atividades'!D$1&gt;='Fluxo de Gastos Gerais'!$D$4:$D$1003),-('Gastos das Atividades'!D$1&lt;='Fluxo de Gastos Gerais'!$E$4:$E$1003),-('Fluxo de Gastos Gerais'!$C$4:$C$1003))</f>
        <v>0</v>
      </c>
      <c r="E22" s="152">
        <f>SUMPRODUCT(-('Fluxo de Gastos Gerais'!$F$4:$F$1003='Gastos das Atividades'!$B22),-('Gastos das Atividades'!E$1&gt;='Fluxo de Gastos Gerais'!$D$4:$D$1003),-('Gastos das Atividades'!E$1&lt;='Fluxo de Gastos Gerais'!$E$4:$E$1003),-('Fluxo de Gastos Gerais'!$C$4:$C$1003))</f>
        <v>0</v>
      </c>
      <c r="F22" s="152">
        <f>SUMPRODUCT(-('Fluxo de Gastos Gerais'!$F$4:$F$1003='Gastos das Atividades'!$B22),-('Gastos das Atividades'!F$1&gt;='Fluxo de Gastos Gerais'!$D$4:$D$1003),-('Gastos das Atividades'!F$1&lt;='Fluxo de Gastos Gerais'!$E$4:$E$1003),-('Fluxo de Gastos Gerais'!$C$4:$C$1003))</f>
        <v>0</v>
      </c>
      <c r="G22" s="152">
        <f>SUMPRODUCT(-('Fluxo de Gastos Gerais'!$F$4:$F$1003='Gastos das Atividades'!$B22),-('Gastos das Atividades'!G$1&gt;='Fluxo de Gastos Gerais'!$D$4:$D$1003),-('Gastos das Atividades'!G$1&lt;='Fluxo de Gastos Gerais'!$E$4:$E$1003),-('Fluxo de Gastos Gerais'!$C$4:$C$1003))</f>
        <v>0</v>
      </c>
      <c r="H22" s="152">
        <f>SUMPRODUCT(-('Fluxo de Gastos Gerais'!$F$4:$F$1003='Gastos das Atividades'!$B22),-('Gastos das Atividades'!H$1&gt;='Fluxo de Gastos Gerais'!$D$4:$D$1003),-('Gastos das Atividades'!H$1&lt;='Fluxo de Gastos Gerais'!$E$4:$E$1003),-('Fluxo de Gastos Gerais'!$C$4:$C$1003))</f>
        <v>0</v>
      </c>
      <c r="I22" s="152">
        <f>SUMPRODUCT(-('Fluxo de Gastos Gerais'!$F$4:$F$1003='Gastos das Atividades'!$B22),-('Gastos das Atividades'!I$1&gt;='Fluxo de Gastos Gerais'!$D$4:$D$1003),-('Gastos das Atividades'!I$1&lt;='Fluxo de Gastos Gerais'!$E$4:$E$1003),-('Fluxo de Gastos Gerais'!$C$4:$C$1003))</f>
        <v>0</v>
      </c>
      <c r="J22" s="152">
        <f>SUMPRODUCT(-('Fluxo de Gastos Gerais'!$F$4:$F$1003='Gastos das Atividades'!$B22),-('Gastos das Atividades'!J$1&gt;='Fluxo de Gastos Gerais'!$D$4:$D$1003),-('Gastos das Atividades'!J$1&lt;='Fluxo de Gastos Gerais'!$E$4:$E$1003),-('Fluxo de Gastos Gerais'!$C$4:$C$1003))</f>
        <v>0</v>
      </c>
      <c r="K22" s="152">
        <f>SUMPRODUCT(-('Fluxo de Gastos Gerais'!$F$4:$F$1003='Gastos das Atividades'!$B22),-('Gastos das Atividades'!K$1&gt;='Fluxo de Gastos Gerais'!$D$4:$D$1003),-('Gastos das Atividades'!K$1&lt;='Fluxo de Gastos Gerais'!$E$4:$E$1003),-('Fluxo de Gastos Gerais'!$C$4:$C$1003))</f>
        <v>0</v>
      </c>
      <c r="L22" s="152">
        <f>SUMPRODUCT(-('Fluxo de Gastos Gerais'!$F$4:$F$1003='Gastos das Atividades'!$B22),-('Gastos das Atividades'!L$1&gt;='Fluxo de Gastos Gerais'!$D$4:$D$1003),-('Gastos das Atividades'!L$1&lt;='Fluxo de Gastos Gerais'!$E$4:$E$1003),-('Fluxo de Gastos Gerais'!$C$4:$C$1003))</f>
        <v>0</v>
      </c>
      <c r="M22" s="152">
        <f>SUMPRODUCT(-('Fluxo de Gastos Gerais'!$F$4:$F$1003='Gastos das Atividades'!$B22),-('Gastos das Atividades'!M$1&gt;='Fluxo de Gastos Gerais'!$D$4:$D$1003),-('Gastos das Atividades'!M$1&lt;='Fluxo de Gastos Gerais'!$E$4:$E$1003),-('Fluxo de Gastos Gerais'!$C$4:$C$1003))</f>
        <v>0</v>
      </c>
      <c r="N22" s="152">
        <f>SUMPRODUCT(-('Fluxo de Gastos Gerais'!$F$4:$F$1003='Gastos das Atividades'!$B22),-('Gastos das Atividades'!N$1&gt;='Fluxo de Gastos Gerais'!$D$4:$D$1003),-('Gastos das Atividades'!N$1&lt;='Fluxo de Gastos Gerais'!$E$4:$E$1003),-('Fluxo de Gastos Gerais'!$C$4:$C$1003))</f>
        <v>0</v>
      </c>
      <c r="O22" s="152">
        <f>SUMPRODUCT(-('Fluxo de Gastos Gerais'!$F$4:$F$1003='Gastos das Atividades'!$B22),-('Gastos das Atividades'!O$1&gt;='Fluxo de Gastos Gerais'!$D$4:$D$1003),-('Gastos das Atividades'!O$1&lt;='Fluxo de Gastos Gerais'!$E$4:$E$1003),-('Fluxo de Gastos Gerais'!$C$4:$C$1003))</f>
        <v>0</v>
      </c>
      <c r="P22" s="152">
        <f>SUMPRODUCT(-('Fluxo de Gastos Gerais'!$F$4:$F$1003='Gastos das Atividades'!$B22),-('Gastos das Atividades'!P$1&gt;='Fluxo de Gastos Gerais'!$D$4:$D$1003),-('Gastos das Atividades'!P$1&lt;='Fluxo de Gastos Gerais'!$E$4:$E$1003),-('Fluxo de Gastos Gerais'!$C$4:$C$1003))</f>
        <v>0</v>
      </c>
      <c r="Q22" s="152">
        <f>SUMPRODUCT(-('Fluxo de Gastos Gerais'!$F$4:$F$1003='Gastos das Atividades'!$B22),-('Gastos das Atividades'!Q$1&gt;='Fluxo de Gastos Gerais'!$D$4:$D$1003),-('Gastos das Atividades'!Q$1&lt;='Fluxo de Gastos Gerais'!$E$4:$E$1003),-('Fluxo de Gastos Gerais'!$C$4:$C$1003))</f>
        <v>0</v>
      </c>
      <c r="R22" s="152">
        <f>SUMPRODUCT(-('Fluxo de Gastos Gerais'!$F$4:$F$1003='Gastos das Atividades'!$B22),-('Gastos das Atividades'!R$1&gt;='Fluxo de Gastos Gerais'!$D$4:$D$1003),-('Gastos das Atividades'!R$1&lt;='Fluxo de Gastos Gerais'!$E$4:$E$1003),-('Fluxo de Gastos Gerais'!$C$4:$C$1003))</f>
        <v>0</v>
      </c>
      <c r="S22" s="152">
        <f>SUMPRODUCT(-('Fluxo de Gastos Gerais'!$F$4:$F$1003='Gastos das Atividades'!$B22),-('Gastos das Atividades'!S$1&gt;='Fluxo de Gastos Gerais'!$D$4:$D$1003),-('Gastos das Atividades'!S$1&lt;='Fluxo de Gastos Gerais'!$E$4:$E$1003),-('Fluxo de Gastos Gerais'!$C$4:$C$1003))</f>
        <v>0</v>
      </c>
      <c r="T22" s="152">
        <f>SUMPRODUCT(-('Fluxo de Gastos Gerais'!$F$4:$F$1003='Gastos das Atividades'!$B22),-('Gastos das Atividades'!T$1&gt;='Fluxo de Gastos Gerais'!$D$4:$D$1003),-('Gastos das Atividades'!T$1&lt;='Fluxo de Gastos Gerais'!$E$4:$E$1003),-('Fluxo de Gastos Gerais'!$C$4:$C$1003))</f>
        <v>0</v>
      </c>
      <c r="U22" s="152">
        <f>SUMPRODUCT(-('Fluxo de Gastos Gerais'!$F$4:$F$1003='Gastos das Atividades'!$B22),-('Gastos das Atividades'!U$1&gt;='Fluxo de Gastos Gerais'!$D$4:$D$1003),-('Gastos das Atividades'!U$1&lt;='Fluxo de Gastos Gerais'!$E$4:$E$1003),-('Fluxo de Gastos Gerais'!$C$4:$C$1003))</f>
        <v>0</v>
      </c>
      <c r="V22" s="152">
        <f>SUMPRODUCT(-('Fluxo de Gastos Gerais'!$F$4:$F$1003='Gastos das Atividades'!$B22),-('Gastos das Atividades'!V$1&gt;='Fluxo de Gastos Gerais'!$D$4:$D$1003),-('Gastos das Atividades'!V$1&lt;='Fluxo de Gastos Gerais'!$E$4:$E$1003),-('Fluxo de Gastos Gerais'!$C$4:$C$1003))</f>
        <v>0</v>
      </c>
      <c r="W22" s="152">
        <f>SUMPRODUCT(-('Fluxo de Gastos Gerais'!$F$4:$F$1003='Gastos das Atividades'!$B22),-('Gastos das Atividades'!W$1&gt;='Fluxo de Gastos Gerais'!$D$4:$D$1003),-('Gastos das Atividades'!W$1&lt;='Fluxo de Gastos Gerais'!$E$4:$E$1003),-('Fluxo de Gastos Gerais'!$C$4:$C$1003))</f>
        <v>0</v>
      </c>
      <c r="X22" s="152">
        <f>SUMPRODUCT(-('Fluxo de Gastos Gerais'!$F$4:$F$1003='Gastos das Atividades'!$B22),-('Gastos das Atividades'!X$1&gt;='Fluxo de Gastos Gerais'!$D$4:$D$1003),-('Gastos das Atividades'!X$1&lt;='Fluxo de Gastos Gerais'!$E$4:$E$1003),-('Fluxo de Gastos Gerais'!$C$4:$C$1003))</f>
        <v>0</v>
      </c>
      <c r="Y22" s="152">
        <f>SUMPRODUCT(-('Fluxo de Gastos Gerais'!$F$4:$F$1003='Gastos das Atividades'!$B22),-('Gastos das Atividades'!Y$1&gt;='Fluxo de Gastos Gerais'!$D$4:$D$1003),-('Gastos das Atividades'!Y$1&lt;='Fluxo de Gastos Gerais'!$E$4:$E$1003),-('Fluxo de Gastos Gerais'!$C$4:$C$1003))</f>
        <v>0</v>
      </c>
      <c r="Z22" s="152">
        <f>SUMPRODUCT(-('Fluxo de Gastos Gerais'!$F$4:$F$1003='Gastos das Atividades'!$B22),-('Gastos das Atividades'!Z$1&gt;='Fluxo de Gastos Gerais'!$D$4:$D$1003),-('Gastos das Atividades'!Z$1&lt;='Fluxo de Gastos Gerais'!$E$4:$E$1003),-('Fluxo de Gastos Gerais'!$C$4:$C$1003))</f>
        <v>0</v>
      </c>
      <c r="AA22" s="152">
        <f>SUMPRODUCT(-('Fluxo de Gastos Gerais'!$F$4:$F$1003='Gastos das Atividades'!$B22),-('Gastos das Atividades'!AA$1&gt;='Fluxo de Gastos Gerais'!$D$4:$D$1003),-('Gastos das Atividades'!AA$1&lt;='Fluxo de Gastos Gerais'!$E$4:$E$1003),-('Fluxo de Gastos Gerais'!$C$4:$C$1003))</f>
        <v>0</v>
      </c>
      <c r="AB22" s="152">
        <f>SUMPRODUCT(-('Fluxo de Gastos Gerais'!$F$4:$F$1003='Gastos das Atividades'!$B22),-('Gastos das Atividades'!AB$1&gt;='Fluxo de Gastos Gerais'!$D$4:$D$1003),-('Gastos das Atividades'!AB$1&lt;='Fluxo de Gastos Gerais'!$E$4:$E$1003),-('Fluxo de Gastos Gerais'!$C$4:$C$1003))</f>
        <v>0</v>
      </c>
      <c r="AC22" s="152">
        <f>SUMPRODUCT(-('Fluxo de Gastos Gerais'!$F$4:$F$1003='Gastos das Atividades'!$B22),-('Gastos das Atividades'!AC$1&gt;='Fluxo de Gastos Gerais'!$D$4:$D$1003),-('Gastos das Atividades'!AC$1&lt;='Fluxo de Gastos Gerais'!$E$4:$E$1003),-('Fluxo de Gastos Gerais'!$C$4:$C$1003))</f>
        <v>0</v>
      </c>
      <c r="AD22" s="152">
        <f>SUMPRODUCT(-('Fluxo de Gastos Gerais'!$F$4:$F$1003='Gastos das Atividades'!$B22),-('Gastos das Atividades'!AD$1&gt;='Fluxo de Gastos Gerais'!$D$4:$D$1003),-('Gastos das Atividades'!AD$1&lt;='Fluxo de Gastos Gerais'!$E$4:$E$1003),-('Fluxo de Gastos Gerais'!$C$4:$C$1003))</f>
        <v>0</v>
      </c>
      <c r="AE22" s="152">
        <f>SUMPRODUCT(-('Fluxo de Gastos Gerais'!$F$4:$F$1003='Gastos das Atividades'!$B22),-('Gastos das Atividades'!AE$1&gt;='Fluxo de Gastos Gerais'!$D$4:$D$1003),-('Gastos das Atividades'!AE$1&lt;='Fluxo de Gastos Gerais'!$E$4:$E$1003),-('Fluxo de Gastos Gerais'!$C$4:$C$1003))</f>
        <v>0</v>
      </c>
      <c r="AF22" s="152">
        <f>SUMPRODUCT(-('Fluxo de Gastos Gerais'!$F$4:$F$1003='Gastos das Atividades'!$B22),-('Gastos das Atividades'!AF$1&gt;='Fluxo de Gastos Gerais'!$D$4:$D$1003),-('Gastos das Atividades'!AF$1&lt;='Fluxo de Gastos Gerais'!$E$4:$E$1003),-('Fluxo de Gastos Gerais'!$C$4:$C$1003))</f>
        <v>0</v>
      </c>
      <c r="AG22" s="152">
        <f>SUMPRODUCT(-('Fluxo de Gastos Gerais'!$F$4:$F$1003='Gastos das Atividades'!$B22),-('Gastos das Atividades'!AG$1&gt;='Fluxo de Gastos Gerais'!$D$4:$D$1003),-('Gastos das Atividades'!AG$1&lt;='Fluxo de Gastos Gerais'!$E$4:$E$1003),-('Fluxo de Gastos Gerais'!$C$4:$C$1003))</f>
        <v>0</v>
      </c>
      <c r="AH22" s="337">
        <f t="shared" si="1"/>
        <v>0</v>
      </c>
      <c r="AI22" s="152">
        <f t="shared" si="2"/>
        <v>0</v>
      </c>
      <c r="AJ22" s="152">
        <f t="shared" si="3"/>
        <v>0</v>
      </c>
      <c r="AK22" s="338">
        <f t="shared" si="4"/>
        <v>0</v>
      </c>
      <c r="AL22" s="159">
        <f t="shared" si="5"/>
        <v>0</v>
      </c>
      <c r="AM22" s="159">
        <f t="shared" si="5"/>
        <v>0</v>
      </c>
      <c r="AN22" s="159">
        <f t="shared" si="5"/>
        <v>0</v>
      </c>
      <c r="AO22" s="339">
        <f t="shared" si="5"/>
        <v>0</v>
      </c>
    </row>
    <row r="23" spans="1:41" hidden="1">
      <c r="A23" s="340">
        <v>19</v>
      </c>
      <c r="B23" s="344"/>
      <c r="C23" s="152">
        <f>SUMPRODUCT(-('Fluxo de Gastos Gerais'!$F$4:$F$1003='Gastos das Atividades'!$B23),-('Gastos das Atividades'!C$1&gt;='Fluxo de Gastos Gerais'!$D$4:$D$1003),-('Gastos das Atividades'!C$1&lt;='Fluxo de Gastos Gerais'!$E$4:$E$1003),-('Fluxo de Gastos Gerais'!$C$4:$C$1003))</f>
        <v>0</v>
      </c>
      <c r="D23" s="152">
        <f>SUMPRODUCT(-('Fluxo de Gastos Gerais'!$F$4:$F$1003='Gastos das Atividades'!$B23),-('Gastos das Atividades'!D$1&gt;='Fluxo de Gastos Gerais'!$D$4:$D$1003),-('Gastos das Atividades'!D$1&lt;='Fluxo de Gastos Gerais'!$E$4:$E$1003),-('Fluxo de Gastos Gerais'!$C$4:$C$1003))</f>
        <v>0</v>
      </c>
      <c r="E23" s="152">
        <f>SUMPRODUCT(-('Fluxo de Gastos Gerais'!$F$4:$F$1003='Gastos das Atividades'!$B23),-('Gastos das Atividades'!E$1&gt;='Fluxo de Gastos Gerais'!$D$4:$D$1003),-('Gastos das Atividades'!E$1&lt;='Fluxo de Gastos Gerais'!$E$4:$E$1003),-('Fluxo de Gastos Gerais'!$C$4:$C$1003))</f>
        <v>0</v>
      </c>
      <c r="F23" s="152">
        <f>SUMPRODUCT(-('Fluxo de Gastos Gerais'!$F$4:$F$1003='Gastos das Atividades'!$B23),-('Gastos das Atividades'!F$1&gt;='Fluxo de Gastos Gerais'!$D$4:$D$1003),-('Gastos das Atividades'!F$1&lt;='Fluxo de Gastos Gerais'!$E$4:$E$1003),-('Fluxo de Gastos Gerais'!$C$4:$C$1003))</f>
        <v>0</v>
      </c>
      <c r="G23" s="152">
        <f>SUMPRODUCT(-('Fluxo de Gastos Gerais'!$F$4:$F$1003='Gastos das Atividades'!$B23),-('Gastos das Atividades'!G$1&gt;='Fluxo de Gastos Gerais'!$D$4:$D$1003),-('Gastos das Atividades'!G$1&lt;='Fluxo de Gastos Gerais'!$E$4:$E$1003),-('Fluxo de Gastos Gerais'!$C$4:$C$1003))</f>
        <v>0</v>
      </c>
      <c r="H23" s="152">
        <f>SUMPRODUCT(-('Fluxo de Gastos Gerais'!$F$4:$F$1003='Gastos das Atividades'!$B23),-('Gastos das Atividades'!H$1&gt;='Fluxo de Gastos Gerais'!$D$4:$D$1003),-('Gastos das Atividades'!H$1&lt;='Fluxo de Gastos Gerais'!$E$4:$E$1003),-('Fluxo de Gastos Gerais'!$C$4:$C$1003))</f>
        <v>0</v>
      </c>
      <c r="I23" s="152">
        <f>SUMPRODUCT(-('Fluxo de Gastos Gerais'!$F$4:$F$1003='Gastos das Atividades'!$B23),-('Gastos das Atividades'!I$1&gt;='Fluxo de Gastos Gerais'!$D$4:$D$1003),-('Gastos das Atividades'!I$1&lt;='Fluxo de Gastos Gerais'!$E$4:$E$1003),-('Fluxo de Gastos Gerais'!$C$4:$C$1003))</f>
        <v>0</v>
      </c>
      <c r="J23" s="152">
        <f>SUMPRODUCT(-('Fluxo de Gastos Gerais'!$F$4:$F$1003='Gastos das Atividades'!$B23),-('Gastos das Atividades'!J$1&gt;='Fluxo de Gastos Gerais'!$D$4:$D$1003),-('Gastos das Atividades'!J$1&lt;='Fluxo de Gastos Gerais'!$E$4:$E$1003),-('Fluxo de Gastos Gerais'!$C$4:$C$1003))</f>
        <v>0</v>
      </c>
      <c r="K23" s="152">
        <f>SUMPRODUCT(-('Fluxo de Gastos Gerais'!$F$4:$F$1003='Gastos das Atividades'!$B23),-('Gastos das Atividades'!K$1&gt;='Fluxo de Gastos Gerais'!$D$4:$D$1003),-('Gastos das Atividades'!K$1&lt;='Fluxo de Gastos Gerais'!$E$4:$E$1003),-('Fluxo de Gastos Gerais'!$C$4:$C$1003))</f>
        <v>0</v>
      </c>
      <c r="L23" s="152">
        <f>SUMPRODUCT(-('Fluxo de Gastos Gerais'!$F$4:$F$1003='Gastos das Atividades'!$B23),-('Gastos das Atividades'!L$1&gt;='Fluxo de Gastos Gerais'!$D$4:$D$1003),-('Gastos das Atividades'!L$1&lt;='Fluxo de Gastos Gerais'!$E$4:$E$1003),-('Fluxo de Gastos Gerais'!$C$4:$C$1003))</f>
        <v>0</v>
      </c>
      <c r="M23" s="152">
        <f>SUMPRODUCT(-('Fluxo de Gastos Gerais'!$F$4:$F$1003='Gastos das Atividades'!$B23),-('Gastos das Atividades'!M$1&gt;='Fluxo de Gastos Gerais'!$D$4:$D$1003),-('Gastos das Atividades'!M$1&lt;='Fluxo de Gastos Gerais'!$E$4:$E$1003),-('Fluxo de Gastos Gerais'!$C$4:$C$1003))</f>
        <v>0</v>
      </c>
      <c r="N23" s="152">
        <f>SUMPRODUCT(-('Fluxo de Gastos Gerais'!$F$4:$F$1003='Gastos das Atividades'!$B23),-('Gastos das Atividades'!N$1&gt;='Fluxo de Gastos Gerais'!$D$4:$D$1003),-('Gastos das Atividades'!N$1&lt;='Fluxo de Gastos Gerais'!$E$4:$E$1003),-('Fluxo de Gastos Gerais'!$C$4:$C$1003))</f>
        <v>0</v>
      </c>
      <c r="O23" s="152">
        <f>SUMPRODUCT(-('Fluxo de Gastos Gerais'!$F$4:$F$1003='Gastos das Atividades'!$B23),-('Gastos das Atividades'!O$1&gt;='Fluxo de Gastos Gerais'!$D$4:$D$1003),-('Gastos das Atividades'!O$1&lt;='Fluxo de Gastos Gerais'!$E$4:$E$1003),-('Fluxo de Gastos Gerais'!$C$4:$C$1003))</f>
        <v>0</v>
      </c>
      <c r="P23" s="152">
        <f>SUMPRODUCT(-('Fluxo de Gastos Gerais'!$F$4:$F$1003='Gastos das Atividades'!$B23),-('Gastos das Atividades'!P$1&gt;='Fluxo de Gastos Gerais'!$D$4:$D$1003),-('Gastos das Atividades'!P$1&lt;='Fluxo de Gastos Gerais'!$E$4:$E$1003),-('Fluxo de Gastos Gerais'!$C$4:$C$1003))</f>
        <v>0</v>
      </c>
      <c r="Q23" s="152">
        <f>SUMPRODUCT(-('Fluxo de Gastos Gerais'!$F$4:$F$1003='Gastos das Atividades'!$B23),-('Gastos das Atividades'!Q$1&gt;='Fluxo de Gastos Gerais'!$D$4:$D$1003),-('Gastos das Atividades'!Q$1&lt;='Fluxo de Gastos Gerais'!$E$4:$E$1003),-('Fluxo de Gastos Gerais'!$C$4:$C$1003))</f>
        <v>0</v>
      </c>
      <c r="R23" s="152">
        <f>SUMPRODUCT(-('Fluxo de Gastos Gerais'!$F$4:$F$1003='Gastos das Atividades'!$B23),-('Gastos das Atividades'!R$1&gt;='Fluxo de Gastos Gerais'!$D$4:$D$1003),-('Gastos das Atividades'!R$1&lt;='Fluxo de Gastos Gerais'!$E$4:$E$1003),-('Fluxo de Gastos Gerais'!$C$4:$C$1003))</f>
        <v>0</v>
      </c>
      <c r="S23" s="152">
        <f>SUMPRODUCT(-('Fluxo de Gastos Gerais'!$F$4:$F$1003='Gastos das Atividades'!$B23),-('Gastos das Atividades'!S$1&gt;='Fluxo de Gastos Gerais'!$D$4:$D$1003),-('Gastos das Atividades'!S$1&lt;='Fluxo de Gastos Gerais'!$E$4:$E$1003),-('Fluxo de Gastos Gerais'!$C$4:$C$1003))</f>
        <v>0</v>
      </c>
      <c r="T23" s="152">
        <f>SUMPRODUCT(-('Fluxo de Gastos Gerais'!$F$4:$F$1003='Gastos das Atividades'!$B23),-('Gastos das Atividades'!T$1&gt;='Fluxo de Gastos Gerais'!$D$4:$D$1003),-('Gastos das Atividades'!T$1&lt;='Fluxo de Gastos Gerais'!$E$4:$E$1003),-('Fluxo de Gastos Gerais'!$C$4:$C$1003))</f>
        <v>0</v>
      </c>
      <c r="U23" s="152">
        <f>SUMPRODUCT(-('Fluxo de Gastos Gerais'!$F$4:$F$1003='Gastos das Atividades'!$B23),-('Gastos das Atividades'!U$1&gt;='Fluxo de Gastos Gerais'!$D$4:$D$1003),-('Gastos das Atividades'!U$1&lt;='Fluxo de Gastos Gerais'!$E$4:$E$1003),-('Fluxo de Gastos Gerais'!$C$4:$C$1003))</f>
        <v>0</v>
      </c>
      <c r="V23" s="152">
        <f>SUMPRODUCT(-('Fluxo de Gastos Gerais'!$F$4:$F$1003='Gastos das Atividades'!$B23),-('Gastos das Atividades'!V$1&gt;='Fluxo de Gastos Gerais'!$D$4:$D$1003),-('Gastos das Atividades'!V$1&lt;='Fluxo de Gastos Gerais'!$E$4:$E$1003),-('Fluxo de Gastos Gerais'!$C$4:$C$1003))</f>
        <v>0</v>
      </c>
      <c r="W23" s="152">
        <f>SUMPRODUCT(-('Fluxo de Gastos Gerais'!$F$4:$F$1003='Gastos das Atividades'!$B23),-('Gastos das Atividades'!W$1&gt;='Fluxo de Gastos Gerais'!$D$4:$D$1003),-('Gastos das Atividades'!W$1&lt;='Fluxo de Gastos Gerais'!$E$4:$E$1003),-('Fluxo de Gastos Gerais'!$C$4:$C$1003))</f>
        <v>0</v>
      </c>
      <c r="X23" s="152">
        <f>SUMPRODUCT(-('Fluxo de Gastos Gerais'!$F$4:$F$1003='Gastos das Atividades'!$B23),-('Gastos das Atividades'!X$1&gt;='Fluxo de Gastos Gerais'!$D$4:$D$1003),-('Gastos das Atividades'!X$1&lt;='Fluxo de Gastos Gerais'!$E$4:$E$1003),-('Fluxo de Gastos Gerais'!$C$4:$C$1003))</f>
        <v>0</v>
      </c>
      <c r="Y23" s="152">
        <f>SUMPRODUCT(-('Fluxo de Gastos Gerais'!$F$4:$F$1003='Gastos das Atividades'!$B23),-('Gastos das Atividades'!Y$1&gt;='Fluxo de Gastos Gerais'!$D$4:$D$1003),-('Gastos das Atividades'!Y$1&lt;='Fluxo de Gastos Gerais'!$E$4:$E$1003),-('Fluxo de Gastos Gerais'!$C$4:$C$1003))</f>
        <v>0</v>
      </c>
      <c r="Z23" s="152">
        <f>SUMPRODUCT(-('Fluxo de Gastos Gerais'!$F$4:$F$1003='Gastos das Atividades'!$B23),-('Gastos das Atividades'!Z$1&gt;='Fluxo de Gastos Gerais'!$D$4:$D$1003),-('Gastos das Atividades'!Z$1&lt;='Fluxo de Gastos Gerais'!$E$4:$E$1003),-('Fluxo de Gastos Gerais'!$C$4:$C$1003))</f>
        <v>0</v>
      </c>
      <c r="AA23" s="152">
        <f>SUMPRODUCT(-('Fluxo de Gastos Gerais'!$F$4:$F$1003='Gastos das Atividades'!$B23),-('Gastos das Atividades'!AA$1&gt;='Fluxo de Gastos Gerais'!$D$4:$D$1003),-('Gastos das Atividades'!AA$1&lt;='Fluxo de Gastos Gerais'!$E$4:$E$1003),-('Fluxo de Gastos Gerais'!$C$4:$C$1003))</f>
        <v>0</v>
      </c>
      <c r="AB23" s="152">
        <f>SUMPRODUCT(-('Fluxo de Gastos Gerais'!$F$4:$F$1003='Gastos das Atividades'!$B23),-('Gastos das Atividades'!AB$1&gt;='Fluxo de Gastos Gerais'!$D$4:$D$1003),-('Gastos das Atividades'!AB$1&lt;='Fluxo de Gastos Gerais'!$E$4:$E$1003),-('Fluxo de Gastos Gerais'!$C$4:$C$1003))</f>
        <v>0</v>
      </c>
      <c r="AC23" s="152">
        <f>SUMPRODUCT(-('Fluxo de Gastos Gerais'!$F$4:$F$1003='Gastos das Atividades'!$B23),-('Gastos das Atividades'!AC$1&gt;='Fluxo de Gastos Gerais'!$D$4:$D$1003),-('Gastos das Atividades'!AC$1&lt;='Fluxo de Gastos Gerais'!$E$4:$E$1003),-('Fluxo de Gastos Gerais'!$C$4:$C$1003))</f>
        <v>0</v>
      </c>
      <c r="AD23" s="152">
        <f>SUMPRODUCT(-('Fluxo de Gastos Gerais'!$F$4:$F$1003='Gastos das Atividades'!$B23),-('Gastos das Atividades'!AD$1&gt;='Fluxo de Gastos Gerais'!$D$4:$D$1003),-('Gastos das Atividades'!AD$1&lt;='Fluxo de Gastos Gerais'!$E$4:$E$1003),-('Fluxo de Gastos Gerais'!$C$4:$C$1003))</f>
        <v>0</v>
      </c>
      <c r="AE23" s="152">
        <f>SUMPRODUCT(-('Fluxo de Gastos Gerais'!$F$4:$F$1003='Gastos das Atividades'!$B23),-('Gastos das Atividades'!AE$1&gt;='Fluxo de Gastos Gerais'!$D$4:$D$1003),-('Gastos das Atividades'!AE$1&lt;='Fluxo de Gastos Gerais'!$E$4:$E$1003),-('Fluxo de Gastos Gerais'!$C$4:$C$1003))</f>
        <v>0</v>
      </c>
      <c r="AF23" s="152">
        <f>SUMPRODUCT(-('Fluxo de Gastos Gerais'!$F$4:$F$1003='Gastos das Atividades'!$B23),-('Gastos das Atividades'!AF$1&gt;='Fluxo de Gastos Gerais'!$D$4:$D$1003),-('Gastos das Atividades'!AF$1&lt;='Fluxo de Gastos Gerais'!$E$4:$E$1003),-('Fluxo de Gastos Gerais'!$C$4:$C$1003))</f>
        <v>0</v>
      </c>
      <c r="AG23" s="152">
        <f>SUMPRODUCT(-('Fluxo de Gastos Gerais'!$F$4:$F$1003='Gastos das Atividades'!$B23),-('Gastos das Atividades'!AG$1&gt;='Fluxo de Gastos Gerais'!$D$4:$D$1003),-('Gastos das Atividades'!AG$1&lt;='Fluxo de Gastos Gerais'!$E$4:$E$1003),-('Fluxo de Gastos Gerais'!$C$4:$C$1003))</f>
        <v>0</v>
      </c>
      <c r="AH23" s="337">
        <f t="shared" si="1"/>
        <v>0</v>
      </c>
      <c r="AI23" s="152">
        <f t="shared" si="2"/>
        <v>0</v>
      </c>
      <c r="AJ23" s="152">
        <f t="shared" si="3"/>
        <v>0</v>
      </c>
      <c r="AK23" s="338">
        <f t="shared" si="4"/>
        <v>0</v>
      </c>
      <c r="AL23" s="159">
        <f t="shared" si="5"/>
        <v>0</v>
      </c>
      <c r="AM23" s="159">
        <f t="shared" si="5"/>
        <v>0</v>
      </c>
      <c r="AN23" s="159">
        <f t="shared" si="5"/>
        <v>0</v>
      </c>
      <c r="AO23" s="339">
        <f t="shared" si="5"/>
        <v>0</v>
      </c>
    </row>
    <row r="24" spans="1:41" hidden="1">
      <c r="A24" s="340">
        <v>20</v>
      </c>
      <c r="B24" s="345"/>
      <c r="C24" s="152">
        <f>SUMPRODUCT(-('Fluxo de Gastos Gerais'!$F$4:$F$1003='Gastos das Atividades'!$B24),-('Gastos das Atividades'!C$1&gt;='Fluxo de Gastos Gerais'!$D$4:$D$1003),-('Gastos das Atividades'!C$1&lt;='Fluxo de Gastos Gerais'!$E$4:$E$1003),-('Fluxo de Gastos Gerais'!$C$4:$C$1003))</f>
        <v>0</v>
      </c>
      <c r="D24" s="152">
        <f>SUMPRODUCT(-('Fluxo de Gastos Gerais'!$F$4:$F$1003='Gastos das Atividades'!$B24),-('Gastos das Atividades'!D$1&gt;='Fluxo de Gastos Gerais'!$D$4:$D$1003),-('Gastos das Atividades'!D$1&lt;='Fluxo de Gastos Gerais'!$E$4:$E$1003),-('Fluxo de Gastos Gerais'!$C$4:$C$1003))</f>
        <v>0</v>
      </c>
      <c r="E24" s="152">
        <f>SUMPRODUCT(-('Fluxo de Gastos Gerais'!$F$4:$F$1003='Gastos das Atividades'!$B24),-('Gastos das Atividades'!E$1&gt;='Fluxo de Gastos Gerais'!$D$4:$D$1003),-('Gastos das Atividades'!E$1&lt;='Fluxo de Gastos Gerais'!$E$4:$E$1003),-('Fluxo de Gastos Gerais'!$C$4:$C$1003))</f>
        <v>0</v>
      </c>
      <c r="F24" s="152">
        <f>SUMPRODUCT(-('Fluxo de Gastos Gerais'!$F$4:$F$1003='Gastos das Atividades'!$B24),-('Gastos das Atividades'!F$1&gt;='Fluxo de Gastos Gerais'!$D$4:$D$1003),-('Gastos das Atividades'!F$1&lt;='Fluxo de Gastos Gerais'!$E$4:$E$1003),-('Fluxo de Gastos Gerais'!$C$4:$C$1003))</f>
        <v>0</v>
      </c>
      <c r="G24" s="152">
        <f>SUMPRODUCT(-('Fluxo de Gastos Gerais'!$F$4:$F$1003='Gastos das Atividades'!$B24),-('Gastos das Atividades'!G$1&gt;='Fluxo de Gastos Gerais'!$D$4:$D$1003),-('Gastos das Atividades'!G$1&lt;='Fluxo de Gastos Gerais'!$E$4:$E$1003),-('Fluxo de Gastos Gerais'!$C$4:$C$1003))</f>
        <v>0</v>
      </c>
      <c r="H24" s="152">
        <f>SUMPRODUCT(-('Fluxo de Gastos Gerais'!$F$4:$F$1003='Gastos das Atividades'!$B24),-('Gastos das Atividades'!H$1&gt;='Fluxo de Gastos Gerais'!$D$4:$D$1003),-('Gastos das Atividades'!H$1&lt;='Fluxo de Gastos Gerais'!$E$4:$E$1003),-('Fluxo de Gastos Gerais'!$C$4:$C$1003))</f>
        <v>0</v>
      </c>
      <c r="I24" s="152">
        <f>SUMPRODUCT(-('Fluxo de Gastos Gerais'!$F$4:$F$1003='Gastos das Atividades'!$B24),-('Gastos das Atividades'!I$1&gt;='Fluxo de Gastos Gerais'!$D$4:$D$1003),-('Gastos das Atividades'!I$1&lt;='Fluxo de Gastos Gerais'!$E$4:$E$1003),-('Fluxo de Gastos Gerais'!$C$4:$C$1003))</f>
        <v>0</v>
      </c>
      <c r="J24" s="152">
        <f>SUMPRODUCT(-('Fluxo de Gastos Gerais'!$F$4:$F$1003='Gastos das Atividades'!$B24),-('Gastos das Atividades'!J$1&gt;='Fluxo de Gastos Gerais'!$D$4:$D$1003),-('Gastos das Atividades'!J$1&lt;='Fluxo de Gastos Gerais'!$E$4:$E$1003),-('Fluxo de Gastos Gerais'!$C$4:$C$1003))</f>
        <v>0</v>
      </c>
      <c r="K24" s="152">
        <f>SUMPRODUCT(-('Fluxo de Gastos Gerais'!$F$4:$F$1003='Gastos das Atividades'!$B24),-('Gastos das Atividades'!K$1&gt;='Fluxo de Gastos Gerais'!$D$4:$D$1003),-('Gastos das Atividades'!K$1&lt;='Fluxo de Gastos Gerais'!$E$4:$E$1003),-('Fluxo de Gastos Gerais'!$C$4:$C$1003))</f>
        <v>0</v>
      </c>
      <c r="L24" s="152">
        <f>SUMPRODUCT(-('Fluxo de Gastos Gerais'!$F$4:$F$1003='Gastos das Atividades'!$B24),-('Gastos das Atividades'!L$1&gt;='Fluxo de Gastos Gerais'!$D$4:$D$1003),-('Gastos das Atividades'!L$1&lt;='Fluxo de Gastos Gerais'!$E$4:$E$1003),-('Fluxo de Gastos Gerais'!$C$4:$C$1003))</f>
        <v>0</v>
      </c>
      <c r="M24" s="152">
        <f>SUMPRODUCT(-('Fluxo de Gastos Gerais'!$F$4:$F$1003='Gastos das Atividades'!$B24),-('Gastos das Atividades'!M$1&gt;='Fluxo de Gastos Gerais'!$D$4:$D$1003),-('Gastos das Atividades'!M$1&lt;='Fluxo de Gastos Gerais'!$E$4:$E$1003),-('Fluxo de Gastos Gerais'!$C$4:$C$1003))</f>
        <v>0</v>
      </c>
      <c r="N24" s="152">
        <f>SUMPRODUCT(-('Fluxo de Gastos Gerais'!$F$4:$F$1003='Gastos das Atividades'!$B24),-('Gastos das Atividades'!N$1&gt;='Fluxo de Gastos Gerais'!$D$4:$D$1003),-('Gastos das Atividades'!N$1&lt;='Fluxo de Gastos Gerais'!$E$4:$E$1003),-('Fluxo de Gastos Gerais'!$C$4:$C$1003))</f>
        <v>0</v>
      </c>
      <c r="O24" s="152">
        <f>SUMPRODUCT(-('Fluxo de Gastos Gerais'!$F$4:$F$1003='Gastos das Atividades'!$B24),-('Gastos das Atividades'!O$1&gt;='Fluxo de Gastos Gerais'!$D$4:$D$1003),-('Gastos das Atividades'!O$1&lt;='Fluxo de Gastos Gerais'!$E$4:$E$1003),-('Fluxo de Gastos Gerais'!$C$4:$C$1003))</f>
        <v>0</v>
      </c>
      <c r="P24" s="152">
        <f>SUMPRODUCT(-('Fluxo de Gastos Gerais'!$F$4:$F$1003='Gastos das Atividades'!$B24),-('Gastos das Atividades'!P$1&gt;='Fluxo de Gastos Gerais'!$D$4:$D$1003),-('Gastos das Atividades'!P$1&lt;='Fluxo de Gastos Gerais'!$E$4:$E$1003),-('Fluxo de Gastos Gerais'!$C$4:$C$1003))</f>
        <v>0</v>
      </c>
      <c r="Q24" s="152">
        <f>SUMPRODUCT(-('Fluxo de Gastos Gerais'!$F$4:$F$1003='Gastos das Atividades'!$B24),-('Gastos das Atividades'!Q$1&gt;='Fluxo de Gastos Gerais'!$D$4:$D$1003),-('Gastos das Atividades'!Q$1&lt;='Fluxo de Gastos Gerais'!$E$4:$E$1003),-('Fluxo de Gastos Gerais'!$C$4:$C$1003))</f>
        <v>0</v>
      </c>
      <c r="R24" s="152">
        <f>SUMPRODUCT(-('Fluxo de Gastos Gerais'!$F$4:$F$1003='Gastos das Atividades'!$B24),-('Gastos das Atividades'!R$1&gt;='Fluxo de Gastos Gerais'!$D$4:$D$1003),-('Gastos das Atividades'!R$1&lt;='Fluxo de Gastos Gerais'!$E$4:$E$1003),-('Fluxo de Gastos Gerais'!$C$4:$C$1003))</f>
        <v>0</v>
      </c>
      <c r="S24" s="152">
        <f>SUMPRODUCT(-('Fluxo de Gastos Gerais'!$F$4:$F$1003='Gastos das Atividades'!$B24),-('Gastos das Atividades'!S$1&gt;='Fluxo de Gastos Gerais'!$D$4:$D$1003),-('Gastos das Atividades'!S$1&lt;='Fluxo de Gastos Gerais'!$E$4:$E$1003),-('Fluxo de Gastos Gerais'!$C$4:$C$1003))</f>
        <v>0</v>
      </c>
      <c r="T24" s="152">
        <f>SUMPRODUCT(-('Fluxo de Gastos Gerais'!$F$4:$F$1003='Gastos das Atividades'!$B24),-('Gastos das Atividades'!T$1&gt;='Fluxo de Gastos Gerais'!$D$4:$D$1003),-('Gastos das Atividades'!T$1&lt;='Fluxo de Gastos Gerais'!$E$4:$E$1003),-('Fluxo de Gastos Gerais'!$C$4:$C$1003))</f>
        <v>0</v>
      </c>
      <c r="U24" s="152">
        <f>SUMPRODUCT(-('Fluxo de Gastos Gerais'!$F$4:$F$1003='Gastos das Atividades'!$B24),-('Gastos das Atividades'!U$1&gt;='Fluxo de Gastos Gerais'!$D$4:$D$1003),-('Gastos das Atividades'!U$1&lt;='Fluxo de Gastos Gerais'!$E$4:$E$1003),-('Fluxo de Gastos Gerais'!$C$4:$C$1003))</f>
        <v>0</v>
      </c>
      <c r="V24" s="152">
        <f>SUMPRODUCT(-('Fluxo de Gastos Gerais'!$F$4:$F$1003='Gastos das Atividades'!$B24),-('Gastos das Atividades'!V$1&gt;='Fluxo de Gastos Gerais'!$D$4:$D$1003),-('Gastos das Atividades'!V$1&lt;='Fluxo de Gastos Gerais'!$E$4:$E$1003),-('Fluxo de Gastos Gerais'!$C$4:$C$1003))</f>
        <v>0</v>
      </c>
      <c r="W24" s="152">
        <f>SUMPRODUCT(-('Fluxo de Gastos Gerais'!$F$4:$F$1003='Gastos das Atividades'!$B24),-('Gastos das Atividades'!W$1&gt;='Fluxo de Gastos Gerais'!$D$4:$D$1003),-('Gastos das Atividades'!W$1&lt;='Fluxo de Gastos Gerais'!$E$4:$E$1003),-('Fluxo de Gastos Gerais'!$C$4:$C$1003))</f>
        <v>0</v>
      </c>
      <c r="X24" s="152">
        <f>SUMPRODUCT(-('Fluxo de Gastos Gerais'!$F$4:$F$1003='Gastos das Atividades'!$B24),-('Gastos das Atividades'!X$1&gt;='Fluxo de Gastos Gerais'!$D$4:$D$1003),-('Gastos das Atividades'!X$1&lt;='Fluxo de Gastos Gerais'!$E$4:$E$1003),-('Fluxo de Gastos Gerais'!$C$4:$C$1003))</f>
        <v>0</v>
      </c>
      <c r="Y24" s="152">
        <f>SUMPRODUCT(-('Fluxo de Gastos Gerais'!$F$4:$F$1003='Gastos das Atividades'!$B24),-('Gastos das Atividades'!Y$1&gt;='Fluxo de Gastos Gerais'!$D$4:$D$1003),-('Gastos das Atividades'!Y$1&lt;='Fluxo de Gastos Gerais'!$E$4:$E$1003),-('Fluxo de Gastos Gerais'!$C$4:$C$1003))</f>
        <v>0</v>
      </c>
      <c r="Z24" s="152">
        <f>SUMPRODUCT(-('Fluxo de Gastos Gerais'!$F$4:$F$1003='Gastos das Atividades'!$B24),-('Gastos das Atividades'!Z$1&gt;='Fluxo de Gastos Gerais'!$D$4:$D$1003),-('Gastos das Atividades'!Z$1&lt;='Fluxo de Gastos Gerais'!$E$4:$E$1003),-('Fluxo de Gastos Gerais'!$C$4:$C$1003))</f>
        <v>0</v>
      </c>
      <c r="AA24" s="152">
        <f>SUMPRODUCT(-('Fluxo de Gastos Gerais'!$F$4:$F$1003='Gastos das Atividades'!$B24),-('Gastos das Atividades'!AA$1&gt;='Fluxo de Gastos Gerais'!$D$4:$D$1003),-('Gastos das Atividades'!AA$1&lt;='Fluxo de Gastos Gerais'!$E$4:$E$1003),-('Fluxo de Gastos Gerais'!$C$4:$C$1003))</f>
        <v>0</v>
      </c>
      <c r="AB24" s="152">
        <f>SUMPRODUCT(-('Fluxo de Gastos Gerais'!$F$4:$F$1003='Gastos das Atividades'!$B24),-('Gastos das Atividades'!AB$1&gt;='Fluxo de Gastos Gerais'!$D$4:$D$1003),-('Gastos das Atividades'!AB$1&lt;='Fluxo de Gastos Gerais'!$E$4:$E$1003),-('Fluxo de Gastos Gerais'!$C$4:$C$1003))</f>
        <v>0</v>
      </c>
      <c r="AC24" s="152">
        <f>SUMPRODUCT(-('Fluxo de Gastos Gerais'!$F$4:$F$1003='Gastos das Atividades'!$B24),-('Gastos das Atividades'!AC$1&gt;='Fluxo de Gastos Gerais'!$D$4:$D$1003),-('Gastos das Atividades'!AC$1&lt;='Fluxo de Gastos Gerais'!$E$4:$E$1003),-('Fluxo de Gastos Gerais'!$C$4:$C$1003))</f>
        <v>0</v>
      </c>
      <c r="AD24" s="152">
        <f>SUMPRODUCT(-('Fluxo de Gastos Gerais'!$F$4:$F$1003='Gastos das Atividades'!$B24),-('Gastos das Atividades'!AD$1&gt;='Fluxo de Gastos Gerais'!$D$4:$D$1003),-('Gastos das Atividades'!AD$1&lt;='Fluxo de Gastos Gerais'!$E$4:$E$1003),-('Fluxo de Gastos Gerais'!$C$4:$C$1003))</f>
        <v>0</v>
      </c>
      <c r="AE24" s="152">
        <f>SUMPRODUCT(-('Fluxo de Gastos Gerais'!$F$4:$F$1003='Gastos das Atividades'!$B24),-('Gastos das Atividades'!AE$1&gt;='Fluxo de Gastos Gerais'!$D$4:$D$1003),-('Gastos das Atividades'!AE$1&lt;='Fluxo de Gastos Gerais'!$E$4:$E$1003),-('Fluxo de Gastos Gerais'!$C$4:$C$1003))</f>
        <v>0</v>
      </c>
      <c r="AF24" s="152">
        <f>SUMPRODUCT(-('Fluxo de Gastos Gerais'!$F$4:$F$1003='Gastos das Atividades'!$B24),-('Gastos das Atividades'!AF$1&gt;='Fluxo de Gastos Gerais'!$D$4:$D$1003),-('Gastos das Atividades'!AF$1&lt;='Fluxo de Gastos Gerais'!$E$4:$E$1003),-('Fluxo de Gastos Gerais'!$C$4:$C$1003))</f>
        <v>0</v>
      </c>
      <c r="AG24" s="152">
        <f>SUMPRODUCT(-('Fluxo de Gastos Gerais'!$F$4:$F$1003='Gastos das Atividades'!$B24),-('Gastos das Atividades'!AG$1&gt;='Fluxo de Gastos Gerais'!$D$4:$D$1003),-('Gastos das Atividades'!AG$1&lt;='Fluxo de Gastos Gerais'!$E$4:$E$1003),-('Fluxo de Gastos Gerais'!$C$4:$C$1003))</f>
        <v>0</v>
      </c>
      <c r="AH24" s="337">
        <f t="shared" si="1"/>
        <v>0</v>
      </c>
      <c r="AI24" s="152">
        <f t="shared" si="2"/>
        <v>0</v>
      </c>
      <c r="AJ24" s="152">
        <f t="shared" si="3"/>
        <v>0</v>
      </c>
      <c r="AK24" s="338">
        <f t="shared" si="4"/>
        <v>0</v>
      </c>
      <c r="AL24" s="159">
        <f t="shared" si="5"/>
        <v>0</v>
      </c>
      <c r="AM24" s="159">
        <f t="shared" si="5"/>
        <v>0</v>
      </c>
      <c r="AN24" s="159">
        <f t="shared" si="5"/>
        <v>0</v>
      </c>
      <c r="AO24" s="339">
        <f t="shared" si="5"/>
        <v>0</v>
      </c>
    </row>
    <row r="25" spans="1:41" hidden="1">
      <c r="A25" s="340">
        <v>21</v>
      </c>
      <c r="B25" s="344"/>
      <c r="C25" s="152">
        <f>SUMPRODUCT(-('Fluxo de Gastos Gerais'!$F$4:$F$1003='Gastos das Atividades'!$B25),-('Gastos das Atividades'!C$1&gt;='Fluxo de Gastos Gerais'!$D$4:$D$1003),-('Gastos das Atividades'!C$1&lt;='Fluxo de Gastos Gerais'!$E$4:$E$1003),-('Fluxo de Gastos Gerais'!$C$4:$C$1003))</f>
        <v>0</v>
      </c>
      <c r="D25" s="152">
        <f>SUMPRODUCT(-('Fluxo de Gastos Gerais'!$F$4:$F$1003='Gastos das Atividades'!$B25),-('Gastos das Atividades'!D$1&gt;='Fluxo de Gastos Gerais'!$D$4:$D$1003),-('Gastos das Atividades'!D$1&lt;='Fluxo de Gastos Gerais'!$E$4:$E$1003),-('Fluxo de Gastos Gerais'!$C$4:$C$1003))</f>
        <v>0</v>
      </c>
      <c r="E25" s="152">
        <f>SUMPRODUCT(-('Fluxo de Gastos Gerais'!$F$4:$F$1003='Gastos das Atividades'!$B25),-('Gastos das Atividades'!E$1&gt;='Fluxo de Gastos Gerais'!$D$4:$D$1003),-('Gastos das Atividades'!E$1&lt;='Fluxo de Gastos Gerais'!$E$4:$E$1003),-('Fluxo de Gastos Gerais'!$C$4:$C$1003))</f>
        <v>0</v>
      </c>
      <c r="F25" s="152">
        <f>SUMPRODUCT(-('Fluxo de Gastos Gerais'!$F$4:$F$1003='Gastos das Atividades'!$B25),-('Gastos das Atividades'!F$1&gt;='Fluxo de Gastos Gerais'!$D$4:$D$1003),-('Gastos das Atividades'!F$1&lt;='Fluxo de Gastos Gerais'!$E$4:$E$1003),-('Fluxo de Gastos Gerais'!$C$4:$C$1003))</f>
        <v>0</v>
      </c>
      <c r="G25" s="152">
        <f>SUMPRODUCT(-('Fluxo de Gastos Gerais'!$F$4:$F$1003='Gastos das Atividades'!$B25),-('Gastos das Atividades'!G$1&gt;='Fluxo de Gastos Gerais'!$D$4:$D$1003),-('Gastos das Atividades'!G$1&lt;='Fluxo de Gastos Gerais'!$E$4:$E$1003),-('Fluxo de Gastos Gerais'!$C$4:$C$1003))</f>
        <v>0</v>
      </c>
      <c r="H25" s="152">
        <f>SUMPRODUCT(-('Fluxo de Gastos Gerais'!$F$4:$F$1003='Gastos das Atividades'!$B25),-('Gastos das Atividades'!H$1&gt;='Fluxo de Gastos Gerais'!$D$4:$D$1003),-('Gastos das Atividades'!H$1&lt;='Fluxo de Gastos Gerais'!$E$4:$E$1003),-('Fluxo de Gastos Gerais'!$C$4:$C$1003))</f>
        <v>0</v>
      </c>
      <c r="I25" s="152">
        <f>SUMPRODUCT(-('Fluxo de Gastos Gerais'!$F$4:$F$1003='Gastos das Atividades'!$B25),-('Gastos das Atividades'!I$1&gt;='Fluxo de Gastos Gerais'!$D$4:$D$1003),-('Gastos das Atividades'!I$1&lt;='Fluxo de Gastos Gerais'!$E$4:$E$1003),-('Fluxo de Gastos Gerais'!$C$4:$C$1003))</f>
        <v>0</v>
      </c>
      <c r="J25" s="152">
        <f>SUMPRODUCT(-('Fluxo de Gastos Gerais'!$F$4:$F$1003='Gastos das Atividades'!$B25),-('Gastos das Atividades'!J$1&gt;='Fluxo de Gastos Gerais'!$D$4:$D$1003),-('Gastos das Atividades'!J$1&lt;='Fluxo de Gastos Gerais'!$E$4:$E$1003),-('Fluxo de Gastos Gerais'!$C$4:$C$1003))</f>
        <v>0</v>
      </c>
      <c r="K25" s="152">
        <f>SUMPRODUCT(-('Fluxo de Gastos Gerais'!$F$4:$F$1003='Gastos das Atividades'!$B25),-('Gastos das Atividades'!K$1&gt;='Fluxo de Gastos Gerais'!$D$4:$D$1003),-('Gastos das Atividades'!K$1&lt;='Fluxo de Gastos Gerais'!$E$4:$E$1003),-('Fluxo de Gastos Gerais'!$C$4:$C$1003))</f>
        <v>0</v>
      </c>
      <c r="L25" s="152">
        <f>SUMPRODUCT(-('Fluxo de Gastos Gerais'!$F$4:$F$1003='Gastos das Atividades'!$B25),-('Gastos das Atividades'!L$1&gt;='Fluxo de Gastos Gerais'!$D$4:$D$1003),-('Gastos das Atividades'!L$1&lt;='Fluxo de Gastos Gerais'!$E$4:$E$1003),-('Fluxo de Gastos Gerais'!$C$4:$C$1003))</f>
        <v>0</v>
      </c>
      <c r="M25" s="152">
        <f>SUMPRODUCT(-('Fluxo de Gastos Gerais'!$F$4:$F$1003='Gastos das Atividades'!$B25),-('Gastos das Atividades'!M$1&gt;='Fluxo de Gastos Gerais'!$D$4:$D$1003),-('Gastos das Atividades'!M$1&lt;='Fluxo de Gastos Gerais'!$E$4:$E$1003),-('Fluxo de Gastos Gerais'!$C$4:$C$1003))</f>
        <v>0</v>
      </c>
      <c r="N25" s="152">
        <f>SUMPRODUCT(-('Fluxo de Gastos Gerais'!$F$4:$F$1003='Gastos das Atividades'!$B25),-('Gastos das Atividades'!N$1&gt;='Fluxo de Gastos Gerais'!$D$4:$D$1003),-('Gastos das Atividades'!N$1&lt;='Fluxo de Gastos Gerais'!$E$4:$E$1003),-('Fluxo de Gastos Gerais'!$C$4:$C$1003))</f>
        <v>0</v>
      </c>
      <c r="O25" s="152">
        <f>SUMPRODUCT(-('Fluxo de Gastos Gerais'!$F$4:$F$1003='Gastos das Atividades'!$B25),-('Gastos das Atividades'!O$1&gt;='Fluxo de Gastos Gerais'!$D$4:$D$1003),-('Gastos das Atividades'!O$1&lt;='Fluxo de Gastos Gerais'!$E$4:$E$1003),-('Fluxo de Gastos Gerais'!$C$4:$C$1003))</f>
        <v>0</v>
      </c>
      <c r="P25" s="152">
        <f>SUMPRODUCT(-('Fluxo de Gastos Gerais'!$F$4:$F$1003='Gastos das Atividades'!$B25),-('Gastos das Atividades'!P$1&gt;='Fluxo de Gastos Gerais'!$D$4:$D$1003),-('Gastos das Atividades'!P$1&lt;='Fluxo de Gastos Gerais'!$E$4:$E$1003),-('Fluxo de Gastos Gerais'!$C$4:$C$1003))</f>
        <v>0</v>
      </c>
      <c r="Q25" s="152">
        <f>SUMPRODUCT(-('Fluxo de Gastos Gerais'!$F$4:$F$1003='Gastos das Atividades'!$B25),-('Gastos das Atividades'!Q$1&gt;='Fluxo de Gastos Gerais'!$D$4:$D$1003),-('Gastos das Atividades'!Q$1&lt;='Fluxo de Gastos Gerais'!$E$4:$E$1003),-('Fluxo de Gastos Gerais'!$C$4:$C$1003))</f>
        <v>0</v>
      </c>
      <c r="R25" s="152">
        <f>SUMPRODUCT(-('Fluxo de Gastos Gerais'!$F$4:$F$1003='Gastos das Atividades'!$B25),-('Gastos das Atividades'!R$1&gt;='Fluxo de Gastos Gerais'!$D$4:$D$1003),-('Gastos das Atividades'!R$1&lt;='Fluxo de Gastos Gerais'!$E$4:$E$1003),-('Fluxo de Gastos Gerais'!$C$4:$C$1003))</f>
        <v>0</v>
      </c>
      <c r="S25" s="152">
        <f>SUMPRODUCT(-('Fluxo de Gastos Gerais'!$F$4:$F$1003='Gastos das Atividades'!$B25),-('Gastos das Atividades'!S$1&gt;='Fluxo de Gastos Gerais'!$D$4:$D$1003),-('Gastos das Atividades'!S$1&lt;='Fluxo de Gastos Gerais'!$E$4:$E$1003),-('Fluxo de Gastos Gerais'!$C$4:$C$1003))</f>
        <v>0</v>
      </c>
      <c r="T25" s="152">
        <f>SUMPRODUCT(-('Fluxo de Gastos Gerais'!$F$4:$F$1003='Gastos das Atividades'!$B25),-('Gastos das Atividades'!T$1&gt;='Fluxo de Gastos Gerais'!$D$4:$D$1003),-('Gastos das Atividades'!T$1&lt;='Fluxo de Gastos Gerais'!$E$4:$E$1003),-('Fluxo de Gastos Gerais'!$C$4:$C$1003))</f>
        <v>0</v>
      </c>
      <c r="U25" s="152">
        <f>SUMPRODUCT(-('Fluxo de Gastos Gerais'!$F$4:$F$1003='Gastos das Atividades'!$B25),-('Gastos das Atividades'!U$1&gt;='Fluxo de Gastos Gerais'!$D$4:$D$1003),-('Gastos das Atividades'!U$1&lt;='Fluxo de Gastos Gerais'!$E$4:$E$1003),-('Fluxo de Gastos Gerais'!$C$4:$C$1003))</f>
        <v>0</v>
      </c>
      <c r="V25" s="152">
        <f>SUMPRODUCT(-('Fluxo de Gastos Gerais'!$F$4:$F$1003='Gastos das Atividades'!$B25),-('Gastos das Atividades'!V$1&gt;='Fluxo de Gastos Gerais'!$D$4:$D$1003),-('Gastos das Atividades'!V$1&lt;='Fluxo de Gastos Gerais'!$E$4:$E$1003),-('Fluxo de Gastos Gerais'!$C$4:$C$1003))</f>
        <v>0</v>
      </c>
      <c r="W25" s="152">
        <f>SUMPRODUCT(-('Fluxo de Gastos Gerais'!$F$4:$F$1003='Gastos das Atividades'!$B25),-('Gastos das Atividades'!W$1&gt;='Fluxo de Gastos Gerais'!$D$4:$D$1003),-('Gastos das Atividades'!W$1&lt;='Fluxo de Gastos Gerais'!$E$4:$E$1003),-('Fluxo de Gastos Gerais'!$C$4:$C$1003))</f>
        <v>0</v>
      </c>
      <c r="X25" s="152">
        <f>SUMPRODUCT(-('Fluxo de Gastos Gerais'!$F$4:$F$1003='Gastos das Atividades'!$B25),-('Gastos das Atividades'!X$1&gt;='Fluxo de Gastos Gerais'!$D$4:$D$1003),-('Gastos das Atividades'!X$1&lt;='Fluxo de Gastos Gerais'!$E$4:$E$1003),-('Fluxo de Gastos Gerais'!$C$4:$C$1003))</f>
        <v>0</v>
      </c>
      <c r="Y25" s="152">
        <f>SUMPRODUCT(-('Fluxo de Gastos Gerais'!$F$4:$F$1003='Gastos das Atividades'!$B25),-('Gastos das Atividades'!Y$1&gt;='Fluxo de Gastos Gerais'!$D$4:$D$1003),-('Gastos das Atividades'!Y$1&lt;='Fluxo de Gastos Gerais'!$E$4:$E$1003),-('Fluxo de Gastos Gerais'!$C$4:$C$1003))</f>
        <v>0</v>
      </c>
      <c r="Z25" s="152">
        <f>SUMPRODUCT(-('Fluxo de Gastos Gerais'!$F$4:$F$1003='Gastos das Atividades'!$B25),-('Gastos das Atividades'!Z$1&gt;='Fluxo de Gastos Gerais'!$D$4:$D$1003),-('Gastos das Atividades'!Z$1&lt;='Fluxo de Gastos Gerais'!$E$4:$E$1003),-('Fluxo de Gastos Gerais'!$C$4:$C$1003))</f>
        <v>0</v>
      </c>
      <c r="AA25" s="152">
        <f>SUMPRODUCT(-('Fluxo de Gastos Gerais'!$F$4:$F$1003='Gastos das Atividades'!$B25),-('Gastos das Atividades'!AA$1&gt;='Fluxo de Gastos Gerais'!$D$4:$D$1003),-('Gastos das Atividades'!AA$1&lt;='Fluxo de Gastos Gerais'!$E$4:$E$1003),-('Fluxo de Gastos Gerais'!$C$4:$C$1003))</f>
        <v>0</v>
      </c>
      <c r="AB25" s="152">
        <f>SUMPRODUCT(-('Fluxo de Gastos Gerais'!$F$4:$F$1003='Gastos das Atividades'!$B25),-('Gastos das Atividades'!AB$1&gt;='Fluxo de Gastos Gerais'!$D$4:$D$1003),-('Gastos das Atividades'!AB$1&lt;='Fluxo de Gastos Gerais'!$E$4:$E$1003),-('Fluxo de Gastos Gerais'!$C$4:$C$1003))</f>
        <v>0</v>
      </c>
      <c r="AC25" s="152">
        <f>SUMPRODUCT(-('Fluxo de Gastos Gerais'!$F$4:$F$1003='Gastos das Atividades'!$B25),-('Gastos das Atividades'!AC$1&gt;='Fluxo de Gastos Gerais'!$D$4:$D$1003),-('Gastos das Atividades'!AC$1&lt;='Fluxo de Gastos Gerais'!$E$4:$E$1003),-('Fluxo de Gastos Gerais'!$C$4:$C$1003))</f>
        <v>0</v>
      </c>
      <c r="AD25" s="152">
        <f>SUMPRODUCT(-('Fluxo de Gastos Gerais'!$F$4:$F$1003='Gastos das Atividades'!$B25),-('Gastos das Atividades'!AD$1&gt;='Fluxo de Gastos Gerais'!$D$4:$D$1003),-('Gastos das Atividades'!AD$1&lt;='Fluxo de Gastos Gerais'!$E$4:$E$1003),-('Fluxo de Gastos Gerais'!$C$4:$C$1003))</f>
        <v>0</v>
      </c>
      <c r="AE25" s="152">
        <f>SUMPRODUCT(-('Fluxo de Gastos Gerais'!$F$4:$F$1003='Gastos das Atividades'!$B25),-('Gastos das Atividades'!AE$1&gt;='Fluxo de Gastos Gerais'!$D$4:$D$1003),-('Gastos das Atividades'!AE$1&lt;='Fluxo de Gastos Gerais'!$E$4:$E$1003),-('Fluxo de Gastos Gerais'!$C$4:$C$1003))</f>
        <v>0</v>
      </c>
      <c r="AF25" s="152">
        <f>SUMPRODUCT(-('Fluxo de Gastos Gerais'!$F$4:$F$1003='Gastos das Atividades'!$B25),-('Gastos das Atividades'!AF$1&gt;='Fluxo de Gastos Gerais'!$D$4:$D$1003),-('Gastos das Atividades'!AF$1&lt;='Fluxo de Gastos Gerais'!$E$4:$E$1003),-('Fluxo de Gastos Gerais'!$C$4:$C$1003))</f>
        <v>0</v>
      </c>
      <c r="AG25" s="152">
        <f>SUMPRODUCT(-('Fluxo de Gastos Gerais'!$F$4:$F$1003='Gastos das Atividades'!$B25),-('Gastos das Atividades'!AG$1&gt;='Fluxo de Gastos Gerais'!$D$4:$D$1003),-('Gastos das Atividades'!AG$1&lt;='Fluxo de Gastos Gerais'!$E$4:$E$1003),-('Fluxo de Gastos Gerais'!$C$4:$C$1003))</f>
        <v>0</v>
      </c>
      <c r="AH25" s="337">
        <f t="shared" si="1"/>
        <v>0</v>
      </c>
      <c r="AI25" s="152">
        <f t="shared" si="2"/>
        <v>0</v>
      </c>
      <c r="AJ25" s="152">
        <f t="shared" si="3"/>
        <v>0</v>
      </c>
      <c r="AK25" s="338">
        <f t="shared" si="4"/>
        <v>0</v>
      </c>
      <c r="AL25" s="159">
        <f t="shared" si="5"/>
        <v>0</v>
      </c>
      <c r="AM25" s="159">
        <f t="shared" si="5"/>
        <v>0</v>
      </c>
      <c r="AN25" s="159">
        <f t="shared" si="5"/>
        <v>0</v>
      </c>
      <c r="AO25" s="339">
        <f t="shared" si="5"/>
        <v>0</v>
      </c>
    </row>
    <row r="26" spans="1:41" hidden="1">
      <c r="A26" s="340">
        <v>22</v>
      </c>
      <c r="B26" s="345"/>
      <c r="C26" s="152">
        <f>SUMPRODUCT(-('Fluxo de Gastos Gerais'!$F$4:$F$1003='Gastos das Atividades'!$B26),-('Gastos das Atividades'!C$1&gt;='Fluxo de Gastos Gerais'!$D$4:$D$1003),-('Gastos das Atividades'!C$1&lt;='Fluxo de Gastos Gerais'!$E$4:$E$1003),-('Fluxo de Gastos Gerais'!$C$4:$C$1003))</f>
        <v>0</v>
      </c>
      <c r="D26" s="152">
        <f>SUMPRODUCT(-('Fluxo de Gastos Gerais'!$F$4:$F$1003='Gastos das Atividades'!$B26),-('Gastos das Atividades'!D$1&gt;='Fluxo de Gastos Gerais'!$D$4:$D$1003),-('Gastos das Atividades'!D$1&lt;='Fluxo de Gastos Gerais'!$E$4:$E$1003),-('Fluxo de Gastos Gerais'!$C$4:$C$1003))</f>
        <v>0</v>
      </c>
      <c r="E26" s="152">
        <f>SUMPRODUCT(-('Fluxo de Gastos Gerais'!$F$4:$F$1003='Gastos das Atividades'!$B26),-('Gastos das Atividades'!E$1&gt;='Fluxo de Gastos Gerais'!$D$4:$D$1003),-('Gastos das Atividades'!E$1&lt;='Fluxo de Gastos Gerais'!$E$4:$E$1003),-('Fluxo de Gastos Gerais'!$C$4:$C$1003))</f>
        <v>0</v>
      </c>
      <c r="F26" s="152">
        <f>SUMPRODUCT(-('Fluxo de Gastos Gerais'!$F$4:$F$1003='Gastos das Atividades'!$B26),-('Gastos das Atividades'!F$1&gt;='Fluxo de Gastos Gerais'!$D$4:$D$1003),-('Gastos das Atividades'!F$1&lt;='Fluxo de Gastos Gerais'!$E$4:$E$1003),-('Fluxo de Gastos Gerais'!$C$4:$C$1003))</f>
        <v>0</v>
      </c>
      <c r="G26" s="152">
        <f>SUMPRODUCT(-('Fluxo de Gastos Gerais'!$F$4:$F$1003='Gastos das Atividades'!$B26),-('Gastos das Atividades'!G$1&gt;='Fluxo de Gastos Gerais'!$D$4:$D$1003),-('Gastos das Atividades'!G$1&lt;='Fluxo de Gastos Gerais'!$E$4:$E$1003),-('Fluxo de Gastos Gerais'!$C$4:$C$1003))</f>
        <v>0</v>
      </c>
      <c r="H26" s="152">
        <f>SUMPRODUCT(-('Fluxo de Gastos Gerais'!$F$4:$F$1003='Gastos das Atividades'!$B26),-('Gastos das Atividades'!H$1&gt;='Fluxo de Gastos Gerais'!$D$4:$D$1003),-('Gastos das Atividades'!H$1&lt;='Fluxo de Gastos Gerais'!$E$4:$E$1003),-('Fluxo de Gastos Gerais'!$C$4:$C$1003))</f>
        <v>0</v>
      </c>
      <c r="I26" s="152">
        <f>SUMPRODUCT(-('Fluxo de Gastos Gerais'!$F$4:$F$1003='Gastos das Atividades'!$B26),-('Gastos das Atividades'!I$1&gt;='Fluxo de Gastos Gerais'!$D$4:$D$1003),-('Gastos das Atividades'!I$1&lt;='Fluxo de Gastos Gerais'!$E$4:$E$1003),-('Fluxo de Gastos Gerais'!$C$4:$C$1003))</f>
        <v>0</v>
      </c>
      <c r="J26" s="152">
        <f>SUMPRODUCT(-('Fluxo de Gastos Gerais'!$F$4:$F$1003='Gastos das Atividades'!$B26),-('Gastos das Atividades'!J$1&gt;='Fluxo de Gastos Gerais'!$D$4:$D$1003),-('Gastos das Atividades'!J$1&lt;='Fluxo de Gastos Gerais'!$E$4:$E$1003),-('Fluxo de Gastos Gerais'!$C$4:$C$1003))</f>
        <v>0</v>
      </c>
      <c r="K26" s="152">
        <f>SUMPRODUCT(-('Fluxo de Gastos Gerais'!$F$4:$F$1003='Gastos das Atividades'!$B26),-('Gastos das Atividades'!K$1&gt;='Fluxo de Gastos Gerais'!$D$4:$D$1003),-('Gastos das Atividades'!K$1&lt;='Fluxo de Gastos Gerais'!$E$4:$E$1003),-('Fluxo de Gastos Gerais'!$C$4:$C$1003))</f>
        <v>0</v>
      </c>
      <c r="L26" s="152">
        <f>SUMPRODUCT(-('Fluxo de Gastos Gerais'!$F$4:$F$1003='Gastos das Atividades'!$B26),-('Gastos das Atividades'!L$1&gt;='Fluxo de Gastos Gerais'!$D$4:$D$1003),-('Gastos das Atividades'!L$1&lt;='Fluxo de Gastos Gerais'!$E$4:$E$1003),-('Fluxo de Gastos Gerais'!$C$4:$C$1003))</f>
        <v>0</v>
      </c>
      <c r="M26" s="152">
        <f>SUMPRODUCT(-('Fluxo de Gastos Gerais'!$F$4:$F$1003='Gastos das Atividades'!$B26),-('Gastos das Atividades'!M$1&gt;='Fluxo de Gastos Gerais'!$D$4:$D$1003),-('Gastos das Atividades'!M$1&lt;='Fluxo de Gastos Gerais'!$E$4:$E$1003),-('Fluxo de Gastos Gerais'!$C$4:$C$1003))</f>
        <v>0</v>
      </c>
      <c r="N26" s="152">
        <f>SUMPRODUCT(-('Fluxo de Gastos Gerais'!$F$4:$F$1003='Gastos das Atividades'!$B26),-('Gastos das Atividades'!N$1&gt;='Fluxo de Gastos Gerais'!$D$4:$D$1003),-('Gastos das Atividades'!N$1&lt;='Fluxo de Gastos Gerais'!$E$4:$E$1003),-('Fluxo de Gastos Gerais'!$C$4:$C$1003))</f>
        <v>0</v>
      </c>
      <c r="O26" s="152">
        <f>SUMPRODUCT(-('Fluxo de Gastos Gerais'!$F$4:$F$1003='Gastos das Atividades'!$B26),-('Gastos das Atividades'!O$1&gt;='Fluxo de Gastos Gerais'!$D$4:$D$1003),-('Gastos das Atividades'!O$1&lt;='Fluxo de Gastos Gerais'!$E$4:$E$1003),-('Fluxo de Gastos Gerais'!$C$4:$C$1003))</f>
        <v>0</v>
      </c>
      <c r="P26" s="152">
        <f>SUMPRODUCT(-('Fluxo de Gastos Gerais'!$F$4:$F$1003='Gastos das Atividades'!$B26),-('Gastos das Atividades'!P$1&gt;='Fluxo de Gastos Gerais'!$D$4:$D$1003),-('Gastos das Atividades'!P$1&lt;='Fluxo de Gastos Gerais'!$E$4:$E$1003),-('Fluxo de Gastos Gerais'!$C$4:$C$1003))</f>
        <v>0</v>
      </c>
      <c r="Q26" s="152">
        <f>SUMPRODUCT(-('Fluxo de Gastos Gerais'!$F$4:$F$1003='Gastos das Atividades'!$B26),-('Gastos das Atividades'!Q$1&gt;='Fluxo de Gastos Gerais'!$D$4:$D$1003),-('Gastos das Atividades'!Q$1&lt;='Fluxo de Gastos Gerais'!$E$4:$E$1003),-('Fluxo de Gastos Gerais'!$C$4:$C$1003))</f>
        <v>0</v>
      </c>
      <c r="R26" s="152">
        <f>SUMPRODUCT(-('Fluxo de Gastos Gerais'!$F$4:$F$1003='Gastos das Atividades'!$B26),-('Gastos das Atividades'!R$1&gt;='Fluxo de Gastos Gerais'!$D$4:$D$1003),-('Gastos das Atividades'!R$1&lt;='Fluxo de Gastos Gerais'!$E$4:$E$1003),-('Fluxo de Gastos Gerais'!$C$4:$C$1003))</f>
        <v>0</v>
      </c>
      <c r="S26" s="152">
        <f>SUMPRODUCT(-('Fluxo de Gastos Gerais'!$F$4:$F$1003='Gastos das Atividades'!$B26),-('Gastos das Atividades'!S$1&gt;='Fluxo de Gastos Gerais'!$D$4:$D$1003),-('Gastos das Atividades'!S$1&lt;='Fluxo de Gastos Gerais'!$E$4:$E$1003),-('Fluxo de Gastos Gerais'!$C$4:$C$1003))</f>
        <v>0</v>
      </c>
      <c r="T26" s="152">
        <f>SUMPRODUCT(-('Fluxo de Gastos Gerais'!$F$4:$F$1003='Gastos das Atividades'!$B26),-('Gastos das Atividades'!T$1&gt;='Fluxo de Gastos Gerais'!$D$4:$D$1003),-('Gastos das Atividades'!T$1&lt;='Fluxo de Gastos Gerais'!$E$4:$E$1003),-('Fluxo de Gastos Gerais'!$C$4:$C$1003))</f>
        <v>0</v>
      </c>
      <c r="U26" s="152">
        <f>SUMPRODUCT(-('Fluxo de Gastos Gerais'!$F$4:$F$1003='Gastos das Atividades'!$B26),-('Gastos das Atividades'!U$1&gt;='Fluxo de Gastos Gerais'!$D$4:$D$1003),-('Gastos das Atividades'!U$1&lt;='Fluxo de Gastos Gerais'!$E$4:$E$1003),-('Fluxo de Gastos Gerais'!$C$4:$C$1003))</f>
        <v>0</v>
      </c>
      <c r="V26" s="152">
        <f>SUMPRODUCT(-('Fluxo de Gastos Gerais'!$F$4:$F$1003='Gastos das Atividades'!$B26),-('Gastos das Atividades'!V$1&gt;='Fluxo de Gastos Gerais'!$D$4:$D$1003),-('Gastos das Atividades'!V$1&lt;='Fluxo de Gastos Gerais'!$E$4:$E$1003),-('Fluxo de Gastos Gerais'!$C$4:$C$1003))</f>
        <v>0</v>
      </c>
      <c r="W26" s="152">
        <f>SUMPRODUCT(-('Fluxo de Gastos Gerais'!$F$4:$F$1003='Gastos das Atividades'!$B26),-('Gastos das Atividades'!W$1&gt;='Fluxo de Gastos Gerais'!$D$4:$D$1003),-('Gastos das Atividades'!W$1&lt;='Fluxo de Gastos Gerais'!$E$4:$E$1003),-('Fluxo de Gastos Gerais'!$C$4:$C$1003))</f>
        <v>0</v>
      </c>
      <c r="X26" s="152">
        <f>SUMPRODUCT(-('Fluxo de Gastos Gerais'!$F$4:$F$1003='Gastos das Atividades'!$B26),-('Gastos das Atividades'!X$1&gt;='Fluxo de Gastos Gerais'!$D$4:$D$1003),-('Gastos das Atividades'!X$1&lt;='Fluxo de Gastos Gerais'!$E$4:$E$1003),-('Fluxo de Gastos Gerais'!$C$4:$C$1003))</f>
        <v>0</v>
      </c>
      <c r="Y26" s="152">
        <f>SUMPRODUCT(-('Fluxo de Gastos Gerais'!$F$4:$F$1003='Gastos das Atividades'!$B26),-('Gastos das Atividades'!Y$1&gt;='Fluxo de Gastos Gerais'!$D$4:$D$1003),-('Gastos das Atividades'!Y$1&lt;='Fluxo de Gastos Gerais'!$E$4:$E$1003),-('Fluxo de Gastos Gerais'!$C$4:$C$1003))</f>
        <v>0</v>
      </c>
      <c r="Z26" s="152">
        <f>SUMPRODUCT(-('Fluxo de Gastos Gerais'!$F$4:$F$1003='Gastos das Atividades'!$B26),-('Gastos das Atividades'!Z$1&gt;='Fluxo de Gastos Gerais'!$D$4:$D$1003),-('Gastos das Atividades'!Z$1&lt;='Fluxo de Gastos Gerais'!$E$4:$E$1003),-('Fluxo de Gastos Gerais'!$C$4:$C$1003))</f>
        <v>0</v>
      </c>
      <c r="AA26" s="152">
        <f>SUMPRODUCT(-('Fluxo de Gastos Gerais'!$F$4:$F$1003='Gastos das Atividades'!$B26),-('Gastos das Atividades'!AA$1&gt;='Fluxo de Gastos Gerais'!$D$4:$D$1003),-('Gastos das Atividades'!AA$1&lt;='Fluxo de Gastos Gerais'!$E$4:$E$1003),-('Fluxo de Gastos Gerais'!$C$4:$C$1003))</f>
        <v>0</v>
      </c>
      <c r="AB26" s="152">
        <f>SUMPRODUCT(-('Fluxo de Gastos Gerais'!$F$4:$F$1003='Gastos das Atividades'!$B26),-('Gastos das Atividades'!AB$1&gt;='Fluxo de Gastos Gerais'!$D$4:$D$1003),-('Gastos das Atividades'!AB$1&lt;='Fluxo de Gastos Gerais'!$E$4:$E$1003),-('Fluxo de Gastos Gerais'!$C$4:$C$1003))</f>
        <v>0</v>
      </c>
      <c r="AC26" s="152">
        <f>SUMPRODUCT(-('Fluxo de Gastos Gerais'!$F$4:$F$1003='Gastos das Atividades'!$B26),-('Gastos das Atividades'!AC$1&gt;='Fluxo de Gastos Gerais'!$D$4:$D$1003),-('Gastos das Atividades'!AC$1&lt;='Fluxo de Gastos Gerais'!$E$4:$E$1003),-('Fluxo de Gastos Gerais'!$C$4:$C$1003))</f>
        <v>0</v>
      </c>
      <c r="AD26" s="152">
        <f>SUMPRODUCT(-('Fluxo de Gastos Gerais'!$F$4:$F$1003='Gastos das Atividades'!$B26),-('Gastos das Atividades'!AD$1&gt;='Fluxo de Gastos Gerais'!$D$4:$D$1003),-('Gastos das Atividades'!AD$1&lt;='Fluxo de Gastos Gerais'!$E$4:$E$1003),-('Fluxo de Gastos Gerais'!$C$4:$C$1003))</f>
        <v>0</v>
      </c>
      <c r="AE26" s="152">
        <f>SUMPRODUCT(-('Fluxo de Gastos Gerais'!$F$4:$F$1003='Gastos das Atividades'!$B26),-('Gastos das Atividades'!AE$1&gt;='Fluxo de Gastos Gerais'!$D$4:$D$1003),-('Gastos das Atividades'!AE$1&lt;='Fluxo de Gastos Gerais'!$E$4:$E$1003),-('Fluxo de Gastos Gerais'!$C$4:$C$1003))</f>
        <v>0</v>
      </c>
      <c r="AF26" s="152">
        <f>SUMPRODUCT(-('Fluxo de Gastos Gerais'!$F$4:$F$1003='Gastos das Atividades'!$B26),-('Gastos das Atividades'!AF$1&gt;='Fluxo de Gastos Gerais'!$D$4:$D$1003),-('Gastos das Atividades'!AF$1&lt;='Fluxo de Gastos Gerais'!$E$4:$E$1003),-('Fluxo de Gastos Gerais'!$C$4:$C$1003))</f>
        <v>0</v>
      </c>
      <c r="AG26" s="152">
        <f>SUMPRODUCT(-('Fluxo de Gastos Gerais'!$F$4:$F$1003='Gastos das Atividades'!$B26),-('Gastos das Atividades'!AG$1&gt;='Fluxo de Gastos Gerais'!$D$4:$D$1003),-('Gastos das Atividades'!AG$1&lt;='Fluxo de Gastos Gerais'!$E$4:$E$1003),-('Fluxo de Gastos Gerais'!$C$4:$C$1003))</f>
        <v>0</v>
      </c>
      <c r="AH26" s="337">
        <f t="shared" si="1"/>
        <v>0</v>
      </c>
      <c r="AI26" s="152">
        <f t="shared" si="2"/>
        <v>0</v>
      </c>
      <c r="AJ26" s="152">
        <f t="shared" si="3"/>
        <v>0</v>
      </c>
      <c r="AK26" s="338">
        <f t="shared" si="4"/>
        <v>0</v>
      </c>
      <c r="AL26" s="159">
        <f t="shared" si="5"/>
        <v>0</v>
      </c>
      <c r="AM26" s="159">
        <f t="shared" si="5"/>
        <v>0</v>
      </c>
      <c r="AN26" s="159">
        <f t="shared" si="5"/>
        <v>0</v>
      </c>
      <c r="AO26" s="339">
        <f t="shared" si="5"/>
        <v>0</v>
      </c>
    </row>
    <row r="27" spans="1:41" hidden="1">
      <c r="A27" s="340">
        <v>23</v>
      </c>
      <c r="B27" s="344"/>
      <c r="C27" s="152">
        <f>SUMPRODUCT(-('Fluxo de Gastos Gerais'!$F$4:$F$1003='Gastos das Atividades'!$B27),-('Gastos das Atividades'!C$1&gt;='Fluxo de Gastos Gerais'!$D$4:$D$1003),-('Gastos das Atividades'!C$1&lt;='Fluxo de Gastos Gerais'!$E$4:$E$1003),-('Fluxo de Gastos Gerais'!$C$4:$C$1003))</f>
        <v>0</v>
      </c>
      <c r="D27" s="152">
        <f>SUMPRODUCT(-('Fluxo de Gastos Gerais'!$F$4:$F$1003='Gastos das Atividades'!$B27),-('Gastos das Atividades'!D$1&gt;='Fluxo de Gastos Gerais'!$D$4:$D$1003),-('Gastos das Atividades'!D$1&lt;='Fluxo de Gastos Gerais'!$E$4:$E$1003),-('Fluxo de Gastos Gerais'!$C$4:$C$1003))</f>
        <v>0</v>
      </c>
      <c r="E27" s="152">
        <f>SUMPRODUCT(-('Fluxo de Gastos Gerais'!$F$4:$F$1003='Gastos das Atividades'!$B27),-('Gastos das Atividades'!E$1&gt;='Fluxo de Gastos Gerais'!$D$4:$D$1003),-('Gastos das Atividades'!E$1&lt;='Fluxo de Gastos Gerais'!$E$4:$E$1003),-('Fluxo de Gastos Gerais'!$C$4:$C$1003))</f>
        <v>0</v>
      </c>
      <c r="F27" s="152">
        <f>SUMPRODUCT(-('Fluxo de Gastos Gerais'!$F$4:$F$1003='Gastos das Atividades'!$B27),-('Gastos das Atividades'!F$1&gt;='Fluxo de Gastos Gerais'!$D$4:$D$1003),-('Gastos das Atividades'!F$1&lt;='Fluxo de Gastos Gerais'!$E$4:$E$1003),-('Fluxo de Gastos Gerais'!$C$4:$C$1003))</f>
        <v>0</v>
      </c>
      <c r="G27" s="152">
        <f>SUMPRODUCT(-('Fluxo de Gastos Gerais'!$F$4:$F$1003='Gastos das Atividades'!$B27),-('Gastos das Atividades'!G$1&gt;='Fluxo de Gastos Gerais'!$D$4:$D$1003),-('Gastos das Atividades'!G$1&lt;='Fluxo de Gastos Gerais'!$E$4:$E$1003),-('Fluxo de Gastos Gerais'!$C$4:$C$1003))</f>
        <v>0</v>
      </c>
      <c r="H27" s="152">
        <f>SUMPRODUCT(-('Fluxo de Gastos Gerais'!$F$4:$F$1003='Gastos das Atividades'!$B27),-('Gastos das Atividades'!H$1&gt;='Fluxo de Gastos Gerais'!$D$4:$D$1003),-('Gastos das Atividades'!H$1&lt;='Fluxo de Gastos Gerais'!$E$4:$E$1003),-('Fluxo de Gastos Gerais'!$C$4:$C$1003))</f>
        <v>0</v>
      </c>
      <c r="I27" s="152">
        <f>SUMPRODUCT(-('Fluxo de Gastos Gerais'!$F$4:$F$1003='Gastos das Atividades'!$B27),-('Gastos das Atividades'!I$1&gt;='Fluxo de Gastos Gerais'!$D$4:$D$1003),-('Gastos das Atividades'!I$1&lt;='Fluxo de Gastos Gerais'!$E$4:$E$1003),-('Fluxo de Gastos Gerais'!$C$4:$C$1003))</f>
        <v>0</v>
      </c>
      <c r="J27" s="152">
        <f>SUMPRODUCT(-('Fluxo de Gastos Gerais'!$F$4:$F$1003='Gastos das Atividades'!$B27),-('Gastos das Atividades'!J$1&gt;='Fluxo de Gastos Gerais'!$D$4:$D$1003),-('Gastos das Atividades'!J$1&lt;='Fluxo de Gastos Gerais'!$E$4:$E$1003),-('Fluxo de Gastos Gerais'!$C$4:$C$1003))</f>
        <v>0</v>
      </c>
      <c r="K27" s="152">
        <f>SUMPRODUCT(-('Fluxo de Gastos Gerais'!$F$4:$F$1003='Gastos das Atividades'!$B27),-('Gastos das Atividades'!K$1&gt;='Fluxo de Gastos Gerais'!$D$4:$D$1003),-('Gastos das Atividades'!K$1&lt;='Fluxo de Gastos Gerais'!$E$4:$E$1003),-('Fluxo de Gastos Gerais'!$C$4:$C$1003))</f>
        <v>0</v>
      </c>
      <c r="L27" s="152">
        <f>SUMPRODUCT(-('Fluxo de Gastos Gerais'!$F$4:$F$1003='Gastos das Atividades'!$B27),-('Gastos das Atividades'!L$1&gt;='Fluxo de Gastos Gerais'!$D$4:$D$1003),-('Gastos das Atividades'!L$1&lt;='Fluxo de Gastos Gerais'!$E$4:$E$1003),-('Fluxo de Gastos Gerais'!$C$4:$C$1003))</f>
        <v>0</v>
      </c>
      <c r="M27" s="152">
        <f>SUMPRODUCT(-('Fluxo de Gastos Gerais'!$F$4:$F$1003='Gastos das Atividades'!$B27),-('Gastos das Atividades'!M$1&gt;='Fluxo de Gastos Gerais'!$D$4:$D$1003),-('Gastos das Atividades'!M$1&lt;='Fluxo de Gastos Gerais'!$E$4:$E$1003),-('Fluxo de Gastos Gerais'!$C$4:$C$1003))</f>
        <v>0</v>
      </c>
      <c r="N27" s="152">
        <f>SUMPRODUCT(-('Fluxo de Gastos Gerais'!$F$4:$F$1003='Gastos das Atividades'!$B27),-('Gastos das Atividades'!N$1&gt;='Fluxo de Gastos Gerais'!$D$4:$D$1003),-('Gastos das Atividades'!N$1&lt;='Fluxo de Gastos Gerais'!$E$4:$E$1003),-('Fluxo de Gastos Gerais'!$C$4:$C$1003))</f>
        <v>0</v>
      </c>
      <c r="O27" s="152">
        <f>SUMPRODUCT(-('Fluxo de Gastos Gerais'!$F$4:$F$1003='Gastos das Atividades'!$B27),-('Gastos das Atividades'!O$1&gt;='Fluxo de Gastos Gerais'!$D$4:$D$1003),-('Gastos das Atividades'!O$1&lt;='Fluxo de Gastos Gerais'!$E$4:$E$1003),-('Fluxo de Gastos Gerais'!$C$4:$C$1003))</f>
        <v>0</v>
      </c>
      <c r="P27" s="152">
        <f>SUMPRODUCT(-('Fluxo de Gastos Gerais'!$F$4:$F$1003='Gastos das Atividades'!$B27),-('Gastos das Atividades'!P$1&gt;='Fluxo de Gastos Gerais'!$D$4:$D$1003),-('Gastos das Atividades'!P$1&lt;='Fluxo de Gastos Gerais'!$E$4:$E$1003),-('Fluxo de Gastos Gerais'!$C$4:$C$1003))</f>
        <v>0</v>
      </c>
      <c r="Q27" s="152">
        <f>SUMPRODUCT(-('Fluxo de Gastos Gerais'!$F$4:$F$1003='Gastos das Atividades'!$B27),-('Gastos das Atividades'!Q$1&gt;='Fluxo de Gastos Gerais'!$D$4:$D$1003),-('Gastos das Atividades'!Q$1&lt;='Fluxo de Gastos Gerais'!$E$4:$E$1003),-('Fluxo de Gastos Gerais'!$C$4:$C$1003))</f>
        <v>0</v>
      </c>
      <c r="R27" s="152">
        <f>SUMPRODUCT(-('Fluxo de Gastos Gerais'!$F$4:$F$1003='Gastos das Atividades'!$B27),-('Gastos das Atividades'!R$1&gt;='Fluxo de Gastos Gerais'!$D$4:$D$1003),-('Gastos das Atividades'!R$1&lt;='Fluxo de Gastos Gerais'!$E$4:$E$1003),-('Fluxo de Gastos Gerais'!$C$4:$C$1003))</f>
        <v>0</v>
      </c>
      <c r="S27" s="152">
        <f>SUMPRODUCT(-('Fluxo de Gastos Gerais'!$F$4:$F$1003='Gastos das Atividades'!$B27),-('Gastos das Atividades'!S$1&gt;='Fluxo de Gastos Gerais'!$D$4:$D$1003),-('Gastos das Atividades'!S$1&lt;='Fluxo de Gastos Gerais'!$E$4:$E$1003),-('Fluxo de Gastos Gerais'!$C$4:$C$1003))</f>
        <v>0</v>
      </c>
      <c r="T27" s="152">
        <f>SUMPRODUCT(-('Fluxo de Gastos Gerais'!$F$4:$F$1003='Gastos das Atividades'!$B27),-('Gastos das Atividades'!T$1&gt;='Fluxo de Gastos Gerais'!$D$4:$D$1003),-('Gastos das Atividades'!T$1&lt;='Fluxo de Gastos Gerais'!$E$4:$E$1003),-('Fluxo de Gastos Gerais'!$C$4:$C$1003))</f>
        <v>0</v>
      </c>
      <c r="U27" s="152">
        <f>SUMPRODUCT(-('Fluxo de Gastos Gerais'!$F$4:$F$1003='Gastos das Atividades'!$B27),-('Gastos das Atividades'!U$1&gt;='Fluxo de Gastos Gerais'!$D$4:$D$1003),-('Gastos das Atividades'!U$1&lt;='Fluxo de Gastos Gerais'!$E$4:$E$1003),-('Fluxo de Gastos Gerais'!$C$4:$C$1003))</f>
        <v>0</v>
      </c>
      <c r="V27" s="152">
        <f>SUMPRODUCT(-('Fluxo de Gastos Gerais'!$F$4:$F$1003='Gastos das Atividades'!$B27),-('Gastos das Atividades'!V$1&gt;='Fluxo de Gastos Gerais'!$D$4:$D$1003),-('Gastos das Atividades'!V$1&lt;='Fluxo de Gastos Gerais'!$E$4:$E$1003),-('Fluxo de Gastos Gerais'!$C$4:$C$1003))</f>
        <v>0</v>
      </c>
      <c r="W27" s="152">
        <f>SUMPRODUCT(-('Fluxo de Gastos Gerais'!$F$4:$F$1003='Gastos das Atividades'!$B27),-('Gastos das Atividades'!W$1&gt;='Fluxo de Gastos Gerais'!$D$4:$D$1003),-('Gastos das Atividades'!W$1&lt;='Fluxo de Gastos Gerais'!$E$4:$E$1003),-('Fluxo de Gastos Gerais'!$C$4:$C$1003))</f>
        <v>0</v>
      </c>
      <c r="X27" s="152">
        <f>SUMPRODUCT(-('Fluxo de Gastos Gerais'!$F$4:$F$1003='Gastos das Atividades'!$B27),-('Gastos das Atividades'!X$1&gt;='Fluxo de Gastos Gerais'!$D$4:$D$1003),-('Gastos das Atividades'!X$1&lt;='Fluxo de Gastos Gerais'!$E$4:$E$1003),-('Fluxo de Gastos Gerais'!$C$4:$C$1003))</f>
        <v>0</v>
      </c>
      <c r="Y27" s="152">
        <f>SUMPRODUCT(-('Fluxo de Gastos Gerais'!$F$4:$F$1003='Gastos das Atividades'!$B27),-('Gastos das Atividades'!Y$1&gt;='Fluxo de Gastos Gerais'!$D$4:$D$1003),-('Gastos das Atividades'!Y$1&lt;='Fluxo de Gastos Gerais'!$E$4:$E$1003),-('Fluxo de Gastos Gerais'!$C$4:$C$1003))</f>
        <v>0</v>
      </c>
      <c r="Z27" s="152">
        <f>SUMPRODUCT(-('Fluxo de Gastos Gerais'!$F$4:$F$1003='Gastos das Atividades'!$B27),-('Gastos das Atividades'!Z$1&gt;='Fluxo de Gastos Gerais'!$D$4:$D$1003),-('Gastos das Atividades'!Z$1&lt;='Fluxo de Gastos Gerais'!$E$4:$E$1003),-('Fluxo de Gastos Gerais'!$C$4:$C$1003))</f>
        <v>0</v>
      </c>
      <c r="AA27" s="152">
        <f>SUMPRODUCT(-('Fluxo de Gastos Gerais'!$F$4:$F$1003='Gastos das Atividades'!$B27),-('Gastos das Atividades'!AA$1&gt;='Fluxo de Gastos Gerais'!$D$4:$D$1003),-('Gastos das Atividades'!AA$1&lt;='Fluxo de Gastos Gerais'!$E$4:$E$1003),-('Fluxo de Gastos Gerais'!$C$4:$C$1003))</f>
        <v>0</v>
      </c>
      <c r="AB27" s="152">
        <f>SUMPRODUCT(-('Fluxo de Gastos Gerais'!$F$4:$F$1003='Gastos das Atividades'!$B27),-('Gastos das Atividades'!AB$1&gt;='Fluxo de Gastos Gerais'!$D$4:$D$1003),-('Gastos das Atividades'!AB$1&lt;='Fluxo de Gastos Gerais'!$E$4:$E$1003),-('Fluxo de Gastos Gerais'!$C$4:$C$1003))</f>
        <v>0</v>
      </c>
      <c r="AC27" s="152">
        <f>SUMPRODUCT(-('Fluxo de Gastos Gerais'!$F$4:$F$1003='Gastos das Atividades'!$B27),-('Gastos das Atividades'!AC$1&gt;='Fluxo de Gastos Gerais'!$D$4:$D$1003),-('Gastos das Atividades'!AC$1&lt;='Fluxo de Gastos Gerais'!$E$4:$E$1003),-('Fluxo de Gastos Gerais'!$C$4:$C$1003))</f>
        <v>0</v>
      </c>
      <c r="AD27" s="152">
        <f>SUMPRODUCT(-('Fluxo de Gastos Gerais'!$F$4:$F$1003='Gastos das Atividades'!$B27),-('Gastos das Atividades'!AD$1&gt;='Fluxo de Gastos Gerais'!$D$4:$D$1003),-('Gastos das Atividades'!AD$1&lt;='Fluxo de Gastos Gerais'!$E$4:$E$1003),-('Fluxo de Gastos Gerais'!$C$4:$C$1003))</f>
        <v>0</v>
      </c>
      <c r="AE27" s="152">
        <f>SUMPRODUCT(-('Fluxo de Gastos Gerais'!$F$4:$F$1003='Gastos das Atividades'!$B27),-('Gastos das Atividades'!AE$1&gt;='Fluxo de Gastos Gerais'!$D$4:$D$1003),-('Gastos das Atividades'!AE$1&lt;='Fluxo de Gastos Gerais'!$E$4:$E$1003),-('Fluxo de Gastos Gerais'!$C$4:$C$1003))</f>
        <v>0</v>
      </c>
      <c r="AF27" s="152">
        <f>SUMPRODUCT(-('Fluxo de Gastos Gerais'!$F$4:$F$1003='Gastos das Atividades'!$B27),-('Gastos das Atividades'!AF$1&gt;='Fluxo de Gastos Gerais'!$D$4:$D$1003),-('Gastos das Atividades'!AF$1&lt;='Fluxo de Gastos Gerais'!$E$4:$E$1003),-('Fluxo de Gastos Gerais'!$C$4:$C$1003))</f>
        <v>0</v>
      </c>
      <c r="AG27" s="152">
        <f>SUMPRODUCT(-('Fluxo de Gastos Gerais'!$F$4:$F$1003='Gastos das Atividades'!$B27),-('Gastos das Atividades'!AG$1&gt;='Fluxo de Gastos Gerais'!$D$4:$D$1003),-('Gastos das Atividades'!AG$1&lt;='Fluxo de Gastos Gerais'!$E$4:$E$1003),-('Fluxo de Gastos Gerais'!$C$4:$C$1003))</f>
        <v>0</v>
      </c>
      <c r="AH27" s="337">
        <f t="shared" si="1"/>
        <v>0</v>
      </c>
      <c r="AI27" s="152">
        <f t="shared" si="2"/>
        <v>0</v>
      </c>
      <c r="AJ27" s="152">
        <f t="shared" si="3"/>
        <v>0</v>
      </c>
      <c r="AK27" s="338">
        <f t="shared" si="4"/>
        <v>0</v>
      </c>
      <c r="AL27" s="159">
        <f t="shared" si="5"/>
        <v>0</v>
      </c>
      <c r="AM27" s="159">
        <f t="shared" si="5"/>
        <v>0</v>
      </c>
      <c r="AN27" s="159">
        <f t="shared" si="5"/>
        <v>0</v>
      </c>
      <c r="AO27" s="339">
        <f t="shared" si="5"/>
        <v>0</v>
      </c>
    </row>
    <row r="28" spans="1:41" hidden="1">
      <c r="A28" s="340">
        <v>24</v>
      </c>
      <c r="B28" s="345"/>
      <c r="C28" s="152">
        <f>SUMPRODUCT(-('Fluxo de Gastos Gerais'!$F$4:$F$1003='Gastos das Atividades'!$B28),-('Gastos das Atividades'!C$1&gt;='Fluxo de Gastos Gerais'!$D$4:$D$1003),-('Gastos das Atividades'!C$1&lt;='Fluxo de Gastos Gerais'!$E$4:$E$1003),-('Fluxo de Gastos Gerais'!$C$4:$C$1003))</f>
        <v>0</v>
      </c>
      <c r="D28" s="152">
        <f>SUMPRODUCT(-('Fluxo de Gastos Gerais'!$F$4:$F$1003='Gastos das Atividades'!$B28),-('Gastos das Atividades'!D$1&gt;='Fluxo de Gastos Gerais'!$D$4:$D$1003),-('Gastos das Atividades'!D$1&lt;='Fluxo de Gastos Gerais'!$E$4:$E$1003),-('Fluxo de Gastos Gerais'!$C$4:$C$1003))</f>
        <v>0</v>
      </c>
      <c r="E28" s="152">
        <f>SUMPRODUCT(-('Fluxo de Gastos Gerais'!$F$4:$F$1003='Gastos das Atividades'!$B28),-('Gastos das Atividades'!E$1&gt;='Fluxo de Gastos Gerais'!$D$4:$D$1003),-('Gastos das Atividades'!E$1&lt;='Fluxo de Gastos Gerais'!$E$4:$E$1003),-('Fluxo de Gastos Gerais'!$C$4:$C$1003))</f>
        <v>0</v>
      </c>
      <c r="F28" s="152">
        <f>SUMPRODUCT(-('Fluxo de Gastos Gerais'!$F$4:$F$1003='Gastos das Atividades'!$B28),-('Gastos das Atividades'!F$1&gt;='Fluxo de Gastos Gerais'!$D$4:$D$1003),-('Gastos das Atividades'!F$1&lt;='Fluxo de Gastos Gerais'!$E$4:$E$1003),-('Fluxo de Gastos Gerais'!$C$4:$C$1003))</f>
        <v>0</v>
      </c>
      <c r="G28" s="152">
        <f>SUMPRODUCT(-('Fluxo de Gastos Gerais'!$F$4:$F$1003='Gastos das Atividades'!$B28),-('Gastos das Atividades'!G$1&gt;='Fluxo de Gastos Gerais'!$D$4:$D$1003),-('Gastos das Atividades'!G$1&lt;='Fluxo de Gastos Gerais'!$E$4:$E$1003),-('Fluxo de Gastos Gerais'!$C$4:$C$1003))</f>
        <v>0</v>
      </c>
      <c r="H28" s="152">
        <f>SUMPRODUCT(-('Fluxo de Gastos Gerais'!$F$4:$F$1003='Gastos das Atividades'!$B28),-('Gastos das Atividades'!H$1&gt;='Fluxo de Gastos Gerais'!$D$4:$D$1003),-('Gastos das Atividades'!H$1&lt;='Fluxo de Gastos Gerais'!$E$4:$E$1003),-('Fluxo de Gastos Gerais'!$C$4:$C$1003))</f>
        <v>0</v>
      </c>
      <c r="I28" s="152">
        <f>SUMPRODUCT(-('Fluxo de Gastos Gerais'!$F$4:$F$1003='Gastos das Atividades'!$B28),-('Gastos das Atividades'!I$1&gt;='Fluxo de Gastos Gerais'!$D$4:$D$1003),-('Gastos das Atividades'!I$1&lt;='Fluxo de Gastos Gerais'!$E$4:$E$1003),-('Fluxo de Gastos Gerais'!$C$4:$C$1003))</f>
        <v>0</v>
      </c>
      <c r="J28" s="152">
        <f>SUMPRODUCT(-('Fluxo de Gastos Gerais'!$F$4:$F$1003='Gastos das Atividades'!$B28),-('Gastos das Atividades'!J$1&gt;='Fluxo de Gastos Gerais'!$D$4:$D$1003),-('Gastos das Atividades'!J$1&lt;='Fluxo de Gastos Gerais'!$E$4:$E$1003),-('Fluxo de Gastos Gerais'!$C$4:$C$1003))</f>
        <v>0</v>
      </c>
      <c r="K28" s="152">
        <f>SUMPRODUCT(-('Fluxo de Gastos Gerais'!$F$4:$F$1003='Gastos das Atividades'!$B28),-('Gastos das Atividades'!K$1&gt;='Fluxo de Gastos Gerais'!$D$4:$D$1003),-('Gastos das Atividades'!K$1&lt;='Fluxo de Gastos Gerais'!$E$4:$E$1003),-('Fluxo de Gastos Gerais'!$C$4:$C$1003))</f>
        <v>0</v>
      </c>
      <c r="L28" s="152">
        <f>SUMPRODUCT(-('Fluxo de Gastos Gerais'!$F$4:$F$1003='Gastos das Atividades'!$B28),-('Gastos das Atividades'!L$1&gt;='Fluxo de Gastos Gerais'!$D$4:$D$1003),-('Gastos das Atividades'!L$1&lt;='Fluxo de Gastos Gerais'!$E$4:$E$1003),-('Fluxo de Gastos Gerais'!$C$4:$C$1003))</f>
        <v>0</v>
      </c>
      <c r="M28" s="152">
        <f>SUMPRODUCT(-('Fluxo de Gastos Gerais'!$F$4:$F$1003='Gastos das Atividades'!$B28),-('Gastos das Atividades'!M$1&gt;='Fluxo de Gastos Gerais'!$D$4:$D$1003),-('Gastos das Atividades'!M$1&lt;='Fluxo de Gastos Gerais'!$E$4:$E$1003),-('Fluxo de Gastos Gerais'!$C$4:$C$1003))</f>
        <v>0</v>
      </c>
      <c r="N28" s="152">
        <f>SUMPRODUCT(-('Fluxo de Gastos Gerais'!$F$4:$F$1003='Gastos das Atividades'!$B28),-('Gastos das Atividades'!N$1&gt;='Fluxo de Gastos Gerais'!$D$4:$D$1003),-('Gastos das Atividades'!N$1&lt;='Fluxo de Gastos Gerais'!$E$4:$E$1003),-('Fluxo de Gastos Gerais'!$C$4:$C$1003))</f>
        <v>0</v>
      </c>
      <c r="O28" s="152">
        <f>SUMPRODUCT(-('Fluxo de Gastos Gerais'!$F$4:$F$1003='Gastos das Atividades'!$B28),-('Gastos das Atividades'!O$1&gt;='Fluxo de Gastos Gerais'!$D$4:$D$1003),-('Gastos das Atividades'!O$1&lt;='Fluxo de Gastos Gerais'!$E$4:$E$1003),-('Fluxo de Gastos Gerais'!$C$4:$C$1003))</f>
        <v>0</v>
      </c>
      <c r="P28" s="152">
        <f>SUMPRODUCT(-('Fluxo de Gastos Gerais'!$F$4:$F$1003='Gastos das Atividades'!$B28),-('Gastos das Atividades'!P$1&gt;='Fluxo de Gastos Gerais'!$D$4:$D$1003),-('Gastos das Atividades'!P$1&lt;='Fluxo de Gastos Gerais'!$E$4:$E$1003),-('Fluxo de Gastos Gerais'!$C$4:$C$1003))</f>
        <v>0</v>
      </c>
      <c r="Q28" s="152">
        <f>SUMPRODUCT(-('Fluxo de Gastos Gerais'!$F$4:$F$1003='Gastos das Atividades'!$B28),-('Gastos das Atividades'!Q$1&gt;='Fluxo de Gastos Gerais'!$D$4:$D$1003),-('Gastos das Atividades'!Q$1&lt;='Fluxo de Gastos Gerais'!$E$4:$E$1003),-('Fluxo de Gastos Gerais'!$C$4:$C$1003))</f>
        <v>0</v>
      </c>
      <c r="R28" s="152">
        <f>SUMPRODUCT(-('Fluxo de Gastos Gerais'!$F$4:$F$1003='Gastos das Atividades'!$B28),-('Gastos das Atividades'!R$1&gt;='Fluxo de Gastos Gerais'!$D$4:$D$1003),-('Gastos das Atividades'!R$1&lt;='Fluxo de Gastos Gerais'!$E$4:$E$1003),-('Fluxo de Gastos Gerais'!$C$4:$C$1003))</f>
        <v>0</v>
      </c>
      <c r="S28" s="152">
        <f>SUMPRODUCT(-('Fluxo de Gastos Gerais'!$F$4:$F$1003='Gastos das Atividades'!$B28),-('Gastos das Atividades'!S$1&gt;='Fluxo de Gastos Gerais'!$D$4:$D$1003),-('Gastos das Atividades'!S$1&lt;='Fluxo de Gastos Gerais'!$E$4:$E$1003),-('Fluxo de Gastos Gerais'!$C$4:$C$1003))</f>
        <v>0</v>
      </c>
      <c r="T28" s="152">
        <f>SUMPRODUCT(-('Fluxo de Gastos Gerais'!$F$4:$F$1003='Gastos das Atividades'!$B28),-('Gastos das Atividades'!T$1&gt;='Fluxo de Gastos Gerais'!$D$4:$D$1003),-('Gastos das Atividades'!T$1&lt;='Fluxo de Gastos Gerais'!$E$4:$E$1003),-('Fluxo de Gastos Gerais'!$C$4:$C$1003))</f>
        <v>0</v>
      </c>
      <c r="U28" s="152">
        <f>SUMPRODUCT(-('Fluxo de Gastos Gerais'!$F$4:$F$1003='Gastos das Atividades'!$B28),-('Gastos das Atividades'!U$1&gt;='Fluxo de Gastos Gerais'!$D$4:$D$1003),-('Gastos das Atividades'!U$1&lt;='Fluxo de Gastos Gerais'!$E$4:$E$1003),-('Fluxo de Gastos Gerais'!$C$4:$C$1003))</f>
        <v>0</v>
      </c>
      <c r="V28" s="152">
        <f>SUMPRODUCT(-('Fluxo de Gastos Gerais'!$F$4:$F$1003='Gastos das Atividades'!$B28),-('Gastos das Atividades'!V$1&gt;='Fluxo de Gastos Gerais'!$D$4:$D$1003),-('Gastos das Atividades'!V$1&lt;='Fluxo de Gastos Gerais'!$E$4:$E$1003),-('Fluxo de Gastos Gerais'!$C$4:$C$1003))</f>
        <v>0</v>
      </c>
      <c r="W28" s="152">
        <f>SUMPRODUCT(-('Fluxo de Gastos Gerais'!$F$4:$F$1003='Gastos das Atividades'!$B28),-('Gastos das Atividades'!W$1&gt;='Fluxo de Gastos Gerais'!$D$4:$D$1003),-('Gastos das Atividades'!W$1&lt;='Fluxo de Gastos Gerais'!$E$4:$E$1003),-('Fluxo de Gastos Gerais'!$C$4:$C$1003))</f>
        <v>0</v>
      </c>
      <c r="X28" s="152">
        <f>SUMPRODUCT(-('Fluxo de Gastos Gerais'!$F$4:$F$1003='Gastos das Atividades'!$B28),-('Gastos das Atividades'!X$1&gt;='Fluxo de Gastos Gerais'!$D$4:$D$1003),-('Gastos das Atividades'!X$1&lt;='Fluxo de Gastos Gerais'!$E$4:$E$1003),-('Fluxo de Gastos Gerais'!$C$4:$C$1003))</f>
        <v>0</v>
      </c>
      <c r="Y28" s="152">
        <f>SUMPRODUCT(-('Fluxo de Gastos Gerais'!$F$4:$F$1003='Gastos das Atividades'!$B28),-('Gastos das Atividades'!Y$1&gt;='Fluxo de Gastos Gerais'!$D$4:$D$1003),-('Gastos das Atividades'!Y$1&lt;='Fluxo de Gastos Gerais'!$E$4:$E$1003),-('Fluxo de Gastos Gerais'!$C$4:$C$1003))</f>
        <v>0</v>
      </c>
      <c r="Z28" s="152">
        <f>SUMPRODUCT(-('Fluxo de Gastos Gerais'!$F$4:$F$1003='Gastos das Atividades'!$B28),-('Gastos das Atividades'!Z$1&gt;='Fluxo de Gastos Gerais'!$D$4:$D$1003),-('Gastos das Atividades'!Z$1&lt;='Fluxo de Gastos Gerais'!$E$4:$E$1003),-('Fluxo de Gastos Gerais'!$C$4:$C$1003))</f>
        <v>0</v>
      </c>
      <c r="AA28" s="152">
        <f>SUMPRODUCT(-('Fluxo de Gastos Gerais'!$F$4:$F$1003='Gastos das Atividades'!$B28),-('Gastos das Atividades'!AA$1&gt;='Fluxo de Gastos Gerais'!$D$4:$D$1003),-('Gastos das Atividades'!AA$1&lt;='Fluxo de Gastos Gerais'!$E$4:$E$1003),-('Fluxo de Gastos Gerais'!$C$4:$C$1003))</f>
        <v>0</v>
      </c>
      <c r="AB28" s="152">
        <f>SUMPRODUCT(-('Fluxo de Gastos Gerais'!$F$4:$F$1003='Gastos das Atividades'!$B28),-('Gastos das Atividades'!AB$1&gt;='Fluxo de Gastos Gerais'!$D$4:$D$1003),-('Gastos das Atividades'!AB$1&lt;='Fluxo de Gastos Gerais'!$E$4:$E$1003),-('Fluxo de Gastos Gerais'!$C$4:$C$1003))</f>
        <v>0</v>
      </c>
      <c r="AC28" s="152">
        <f>SUMPRODUCT(-('Fluxo de Gastos Gerais'!$F$4:$F$1003='Gastos das Atividades'!$B28),-('Gastos das Atividades'!AC$1&gt;='Fluxo de Gastos Gerais'!$D$4:$D$1003),-('Gastos das Atividades'!AC$1&lt;='Fluxo de Gastos Gerais'!$E$4:$E$1003),-('Fluxo de Gastos Gerais'!$C$4:$C$1003))</f>
        <v>0</v>
      </c>
      <c r="AD28" s="152">
        <f>SUMPRODUCT(-('Fluxo de Gastos Gerais'!$F$4:$F$1003='Gastos das Atividades'!$B28),-('Gastos das Atividades'!AD$1&gt;='Fluxo de Gastos Gerais'!$D$4:$D$1003),-('Gastos das Atividades'!AD$1&lt;='Fluxo de Gastos Gerais'!$E$4:$E$1003),-('Fluxo de Gastos Gerais'!$C$4:$C$1003))</f>
        <v>0</v>
      </c>
      <c r="AE28" s="152">
        <f>SUMPRODUCT(-('Fluxo de Gastos Gerais'!$F$4:$F$1003='Gastos das Atividades'!$B28),-('Gastos das Atividades'!AE$1&gt;='Fluxo de Gastos Gerais'!$D$4:$D$1003),-('Gastos das Atividades'!AE$1&lt;='Fluxo de Gastos Gerais'!$E$4:$E$1003),-('Fluxo de Gastos Gerais'!$C$4:$C$1003))</f>
        <v>0</v>
      </c>
      <c r="AF28" s="152">
        <f>SUMPRODUCT(-('Fluxo de Gastos Gerais'!$F$4:$F$1003='Gastos das Atividades'!$B28),-('Gastos das Atividades'!AF$1&gt;='Fluxo de Gastos Gerais'!$D$4:$D$1003),-('Gastos das Atividades'!AF$1&lt;='Fluxo de Gastos Gerais'!$E$4:$E$1003),-('Fluxo de Gastos Gerais'!$C$4:$C$1003))</f>
        <v>0</v>
      </c>
      <c r="AG28" s="152">
        <f>SUMPRODUCT(-('Fluxo de Gastos Gerais'!$F$4:$F$1003='Gastos das Atividades'!$B28),-('Gastos das Atividades'!AG$1&gt;='Fluxo de Gastos Gerais'!$D$4:$D$1003),-('Gastos das Atividades'!AG$1&lt;='Fluxo de Gastos Gerais'!$E$4:$E$1003),-('Fluxo de Gastos Gerais'!$C$4:$C$1003))</f>
        <v>0</v>
      </c>
      <c r="AH28" s="337">
        <f t="shared" si="1"/>
        <v>0</v>
      </c>
      <c r="AI28" s="152">
        <f t="shared" si="2"/>
        <v>0</v>
      </c>
      <c r="AJ28" s="152">
        <f t="shared" si="3"/>
        <v>0</v>
      </c>
      <c r="AK28" s="338">
        <f t="shared" si="4"/>
        <v>0</v>
      </c>
      <c r="AL28" s="159">
        <f t="shared" si="5"/>
        <v>0</v>
      </c>
      <c r="AM28" s="159">
        <f t="shared" si="5"/>
        <v>0</v>
      </c>
      <c r="AN28" s="159">
        <f t="shared" si="5"/>
        <v>0</v>
      </c>
      <c r="AO28" s="339">
        <f t="shared" si="5"/>
        <v>0</v>
      </c>
    </row>
    <row r="29" spans="1:41" hidden="1">
      <c r="A29" s="340">
        <v>25</v>
      </c>
      <c r="B29" s="344"/>
      <c r="C29" s="152">
        <f>SUMPRODUCT(-('Fluxo de Gastos Gerais'!$F$4:$F$1003='Gastos das Atividades'!$B29),-('Gastos das Atividades'!C$1&gt;='Fluxo de Gastos Gerais'!$D$4:$D$1003),-('Gastos das Atividades'!C$1&lt;='Fluxo de Gastos Gerais'!$E$4:$E$1003),-('Fluxo de Gastos Gerais'!$C$4:$C$1003))</f>
        <v>0</v>
      </c>
      <c r="D29" s="152">
        <f>SUMPRODUCT(-('Fluxo de Gastos Gerais'!$F$4:$F$1003='Gastos das Atividades'!$B29),-('Gastos das Atividades'!D$1&gt;='Fluxo de Gastos Gerais'!$D$4:$D$1003),-('Gastos das Atividades'!D$1&lt;='Fluxo de Gastos Gerais'!$E$4:$E$1003),-('Fluxo de Gastos Gerais'!$C$4:$C$1003))</f>
        <v>0</v>
      </c>
      <c r="E29" s="152">
        <f>SUMPRODUCT(-('Fluxo de Gastos Gerais'!$F$4:$F$1003='Gastos das Atividades'!$B29),-('Gastos das Atividades'!E$1&gt;='Fluxo de Gastos Gerais'!$D$4:$D$1003),-('Gastos das Atividades'!E$1&lt;='Fluxo de Gastos Gerais'!$E$4:$E$1003),-('Fluxo de Gastos Gerais'!$C$4:$C$1003))</f>
        <v>0</v>
      </c>
      <c r="F29" s="152">
        <f>SUMPRODUCT(-('Fluxo de Gastos Gerais'!$F$4:$F$1003='Gastos das Atividades'!$B29),-('Gastos das Atividades'!F$1&gt;='Fluxo de Gastos Gerais'!$D$4:$D$1003),-('Gastos das Atividades'!F$1&lt;='Fluxo de Gastos Gerais'!$E$4:$E$1003),-('Fluxo de Gastos Gerais'!$C$4:$C$1003))</f>
        <v>0</v>
      </c>
      <c r="G29" s="152">
        <f>SUMPRODUCT(-('Fluxo de Gastos Gerais'!$F$4:$F$1003='Gastos das Atividades'!$B29),-('Gastos das Atividades'!G$1&gt;='Fluxo de Gastos Gerais'!$D$4:$D$1003),-('Gastos das Atividades'!G$1&lt;='Fluxo de Gastos Gerais'!$E$4:$E$1003),-('Fluxo de Gastos Gerais'!$C$4:$C$1003))</f>
        <v>0</v>
      </c>
      <c r="H29" s="152">
        <f>SUMPRODUCT(-('Fluxo de Gastos Gerais'!$F$4:$F$1003='Gastos das Atividades'!$B29),-('Gastos das Atividades'!H$1&gt;='Fluxo de Gastos Gerais'!$D$4:$D$1003),-('Gastos das Atividades'!H$1&lt;='Fluxo de Gastos Gerais'!$E$4:$E$1003),-('Fluxo de Gastos Gerais'!$C$4:$C$1003))</f>
        <v>0</v>
      </c>
      <c r="I29" s="152">
        <f>SUMPRODUCT(-('Fluxo de Gastos Gerais'!$F$4:$F$1003='Gastos das Atividades'!$B29),-('Gastos das Atividades'!I$1&gt;='Fluxo de Gastos Gerais'!$D$4:$D$1003),-('Gastos das Atividades'!I$1&lt;='Fluxo de Gastos Gerais'!$E$4:$E$1003),-('Fluxo de Gastos Gerais'!$C$4:$C$1003))</f>
        <v>0</v>
      </c>
      <c r="J29" s="152">
        <f>SUMPRODUCT(-('Fluxo de Gastos Gerais'!$F$4:$F$1003='Gastos das Atividades'!$B29),-('Gastos das Atividades'!J$1&gt;='Fluxo de Gastos Gerais'!$D$4:$D$1003),-('Gastos das Atividades'!J$1&lt;='Fluxo de Gastos Gerais'!$E$4:$E$1003),-('Fluxo de Gastos Gerais'!$C$4:$C$1003))</f>
        <v>0</v>
      </c>
      <c r="K29" s="152">
        <f>SUMPRODUCT(-('Fluxo de Gastos Gerais'!$F$4:$F$1003='Gastos das Atividades'!$B29),-('Gastos das Atividades'!K$1&gt;='Fluxo de Gastos Gerais'!$D$4:$D$1003),-('Gastos das Atividades'!K$1&lt;='Fluxo de Gastos Gerais'!$E$4:$E$1003),-('Fluxo de Gastos Gerais'!$C$4:$C$1003))</f>
        <v>0</v>
      </c>
      <c r="L29" s="152">
        <f>SUMPRODUCT(-('Fluxo de Gastos Gerais'!$F$4:$F$1003='Gastos das Atividades'!$B29),-('Gastos das Atividades'!L$1&gt;='Fluxo de Gastos Gerais'!$D$4:$D$1003),-('Gastos das Atividades'!L$1&lt;='Fluxo de Gastos Gerais'!$E$4:$E$1003),-('Fluxo de Gastos Gerais'!$C$4:$C$1003))</f>
        <v>0</v>
      </c>
      <c r="M29" s="152">
        <f>SUMPRODUCT(-('Fluxo de Gastos Gerais'!$F$4:$F$1003='Gastos das Atividades'!$B29),-('Gastos das Atividades'!M$1&gt;='Fluxo de Gastos Gerais'!$D$4:$D$1003),-('Gastos das Atividades'!M$1&lt;='Fluxo de Gastos Gerais'!$E$4:$E$1003),-('Fluxo de Gastos Gerais'!$C$4:$C$1003))</f>
        <v>0</v>
      </c>
      <c r="N29" s="152">
        <f>SUMPRODUCT(-('Fluxo de Gastos Gerais'!$F$4:$F$1003='Gastos das Atividades'!$B29),-('Gastos das Atividades'!N$1&gt;='Fluxo de Gastos Gerais'!$D$4:$D$1003),-('Gastos das Atividades'!N$1&lt;='Fluxo de Gastos Gerais'!$E$4:$E$1003),-('Fluxo de Gastos Gerais'!$C$4:$C$1003))</f>
        <v>0</v>
      </c>
      <c r="O29" s="152">
        <f>SUMPRODUCT(-('Fluxo de Gastos Gerais'!$F$4:$F$1003='Gastos das Atividades'!$B29),-('Gastos das Atividades'!O$1&gt;='Fluxo de Gastos Gerais'!$D$4:$D$1003),-('Gastos das Atividades'!O$1&lt;='Fluxo de Gastos Gerais'!$E$4:$E$1003),-('Fluxo de Gastos Gerais'!$C$4:$C$1003))</f>
        <v>0</v>
      </c>
      <c r="P29" s="152">
        <f>SUMPRODUCT(-('Fluxo de Gastos Gerais'!$F$4:$F$1003='Gastos das Atividades'!$B29),-('Gastos das Atividades'!P$1&gt;='Fluxo de Gastos Gerais'!$D$4:$D$1003),-('Gastos das Atividades'!P$1&lt;='Fluxo de Gastos Gerais'!$E$4:$E$1003),-('Fluxo de Gastos Gerais'!$C$4:$C$1003))</f>
        <v>0</v>
      </c>
      <c r="Q29" s="152">
        <f>SUMPRODUCT(-('Fluxo de Gastos Gerais'!$F$4:$F$1003='Gastos das Atividades'!$B29),-('Gastos das Atividades'!Q$1&gt;='Fluxo de Gastos Gerais'!$D$4:$D$1003),-('Gastos das Atividades'!Q$1&lt;='Fluxo de Gastos Gerais'!$E$4:$E$1003),-('Fluxo de Gastos Gerais'!$C$4:$C$1003))</f>
        <v>0</v>
      </c>
      <c r="R29" s="152">
        <f>SUMPRODUCT(-('Fluxo de Gastos Gerais'!$F$4:$F$1003='Gastos das Atividades'!$B29),-('Gastos das Atividades'!R$1&gt;='Fluxo de Gastos Gerais'!$D$4:$D$1003),-('Gastos das Atividades'!R$1&lt;='Fluxo de Gastos Gerais'!$E$4:$E$1003),-('Fluxo de Gastos Gerais'!$C$4:$C$1003))</f>
        <v>0</v>
      </c>
      <c r="S29" s="152">
        <f>SUMPRODUCT(-('Fluxo de Gastos Gerais'!$F$4:$F$1003='Gastos das Atividades'!$B29),-('Gastos das Atividades'!S$1&gt;='Fluxo de Gastos Gerais'!$D$4:$D$1003),-('Gastos das Atividades'!S$1&lt;='Fluxo de Gastos Gerais'!$E$4:$E$1003),-('Fluxo de Gastos Gerais'!$C$4:$C$1003))</f>
        <v>0</v>
      </c>
      <c r="T29" s="152">
        <f>SUMPRODUCT(-('Fluxo de Gastos Gerais'!$F$4:$F$1003='Gastos das Atividades'!$B29),-('Gastos das Atividades'!T$1&gt;='Fluxo de Gastos Gerais'!$D$4:$D$1003),-('Gastos das Atividades'!T$1&lt;='Fluxo de Gastos Gerais'!$E$4:$E$1003),-('Fluxo de Gastos Gerais'!$C$4:$C$1003))</f>
        <v>0</v>
      </c>
      <c r="U29" s="152">
        <f>SUMPRODUCT(-('Fluxo de Gastos Gerais'!$F$4:$F$1003='Gastos das Atividades'!$B29),-('Gastos das Atividades'!U$1&gt;='Fluxo de Gastos Gerais'!$D$4:$D$1003),-('Gastos das Atividades'!U$1&lt;='Fluxo de Gastos Gerais'!$E$4:$E$1003),-('Fluxo de Gastos Gerais'!$C$4:$C$1003))</f>
        <v>0</v>
      </c>
      <c r="V29" s="152">
        <f>SUMPRODUCT(-('Fluxo de Gastos Gerais'!$F$4:$F$1003='Gastos das Atividades'!$B29),-('Gastos das Atividades'!V$1&gt;='Fluxo de Gastos Gerais'!$D$4:$D$1003),-('Gastos das Atividades'!V$1&lt;='Fluxo de Gastos Gerais'!$E$4:$E$1003),-('Fluxo de Gastos Gerais'!$C$4:$C$1003))</f>
        <v>0</v>
      </c>
      <c r="W29" s="152">
        <f>SUMPRODUCT(-('Fluxo de Gastos Gerais'!$F$4:$F$1003='Gastos das Atividades'!$B29),-('Gastos das Atividades'!W$1&gt;='Fluxo de Gastos Gerais'!$D$4:$D$1003),-('Gastos das Atividades'!W$1&lt;='Fluxo de Gastos Gerais'!$E$4:$E$1003),-('Fluxo de Gastos Gerais'!$C$4:$C$1003))</f>
        <v>0</v>
      </c>
      <c r="X29" s="152">
        <f>SUMPRODUCT(-('Fluxo de Gastos Gerais'!$F$4:$F$1003='Gastos das Atividades'!$B29),-('Gastos das Atividades'!X$1&gt;='Fluxo de Gastos Gerais'!$D$4:$D$1003),-('Gastos das Atividades'!X$1&lt;='Fluxo de Gastos Gerais'!$E$4:$E$1003),-('Fluxo de Gastos Gerais'!$C$4:$C$1003))</f>
        <v>0</v>
      </c>
      <c r="Y29" s="152">
        <f>SUMPRODUCT(-('Fluxo de Gastos Gerais'!$F$4:$F$1003='Gastos das Atividades'!$B29),-('Gastos das Atividades'!Y$1&gt;='Fluxo de Gastos Gerais'!$D$4:$D$1003),-('Gastos das Atividades'!Y$1&lt;='Fluxo de Gastos Gerais'!$E$4:$E$1003),-('Fluxo de Gastos Gerais'!$C$4:$C$1003))</f>
        <v>0</v>
      </c>
      <c r="Z29" s="152">
        <f>SUMPRODUCT(-('Fluxo de Gastos Gerais'!$F$4:$F$1003='Gastos das Atividades'!$B29),-('Gastos das Atividades'!Z$1&gt;='Fluxo de Gastos Gerais'!$D$4:$D$1003),-('Gastos das Atividades'!Z$1&lt;='Fluxo de Gastos Gerais'!$E$4:$E$1003),-('Fluxo de Gastos Gerais'!$C$4:$C$1003))</f>
        <v>0</v>
      </c>
      <c r="AA29" s="152">
        <f>SUMPRODUCT(-('Fluxo de Gastos Gerais'!$F$4:$F$1003='Gastos das Atividades'!$B29),-('Gastos das Atividades'!AA$1&gt;='Fluxo de Gastos Gerais'!$D$4:$D$1003),-('Gastos das Atividades'!AA$1&lt;='Fluxo de Gastos Gerais'!$E$4:$E$1003),-('Fluxo de Gastos Gerais'!$C$4:$C$1003))</f>
        <v>0</v>
      </c>
      <c r="AB29" s="152">
        <f>SUMPRODUCT(-('Fluxo de Gastos Gerais'!$F$4:$F$1003='Gastos das Atividades'!$B29),-('Gastos das Atividades'!AB$1&gt;='Fluxo de Gastos Gerais'!$D$4:$D$1003),-('Gastos das Atividades'!AB$1&lt;='Fluxo de Gastos Gerais'!$E$4:$E$1003),-('Fluxo de Gastos Gerais'!$C$4:$C$1003))</f>
        <v>0</v>
      </c>
      <c r="AC29" s="152">
        <f>SUMPRODUCT(-('Fluxo de Gastos Gerais'!$F$4:$F$1003='Gastos das Atividades'!$B29),-('Gastos das Atividades'!AC$1&gt;='Fluxo de Gastos Gerais'!$D$4:$D$1003),-('Gastos das Atividades'!AC$1&lt;='Fluxo de Gastos Gerais'!$E$4:$E$1003),-('Fluxo de Gastos Gerais'!$C$4:$C$1003))</f>
        <v>0</v>
      </c>
      <c r="AD29" s="152">
        <f>SUMPRODUCT(-('Fluxo de Gastos Gerais'!$F$4:$F$1003='Gastos das Atividades'!$B29),-('Gastos das Atividades'!AD$1&gt;='Fluxo de Gastos Gerais'!$D$4:$D$1003),-('Gastos das Atividades'!AD$1&lt;='Fluxo de Gastos Gerais'!$E$4:$E$1003),-('Fluxo de Gastos Gerais'!$C$4:$C$1003))</f>
        <v>0</v>
      </c>
      <c r="AE29" s="152">
        <f>SUMPRODUCT(-('Fluxo de Gastos Gerais'!$F$4:$F$1003='Gastos das Atividades'!$B29),-('Gastos das Atividades'!AE$1&gt;='Fluxo de Gastos Gerais'!$D$4:$D$1003),-('Gastos das Atividades'!AE$1&lt;='Fluxo de Gastos Gerais'!$E$4:$E$1003),-('Fluxo de Gastos Gerais'!$C$4:$C$1003))</f>
        <v>0</v>
      </c>
      <c r="AF29" s="152">
        <f>SUMPRODUCT(-('Fluxo de Gastos Gerais'!$F$4:$F$1003='Gastos das Atividades'!$B29),-('Gastos das Atividades'!AF$1&gt;='Fluxo de Gastos Gerais'!$D$4:$D$1003),-('Gastos das Atividades'!AF$1&lt;='Fluxo de Gastos Gerais'!$E$4:$E$1003),-('Fluxo de Gastos Gerais'!$C$4:$C$1003))</f>
        <v>0</v>
      </c>
      <c r="AG29" s="152">
        <f>SUMPRODUCT(-('Fluxo de Gastos Gerais'!$F$4:$F$1003='Gastos das Atividades'!$B29),-('Gastos das Atividades'!AG$1&gt;='Fluxo de Gastos Gerais'!$D$4:$D$1003),-('Gastos das Atividades'!AG$1&lt;='Fluxo de Gastos Gerais'!$E$4:$E$1003),-('Fluxo de Gastos Gerais'!$C$4:$C$1003))</f>
        <v>0</v>
      </c>
      <c r="AH29" s="337">
        <f t="shared" si="1"/>
        <v>0</v>
      </c>
      <c r="AI29" s="152">
        <f t="shared" si="2"/>
        <v>0</v>
      </c>
      <c r="AJ29" s="152">
        <f t="shared" si="3"/>
        <v>0</v>
      </c>
      <c r="AK29" s="338">
        <f t="shared" si="4"/>
        <v>0</v>
      </c>
      <c r="AL29" s="159">
        <f t="shared" si="5"/>
        <v>0</v>
      </c>
      <c r="AM29" s="159">
        <f t="shared" si="5"/>
        <v>0</v>
      </c>
      <c r="AN29" s="159">
        <f t="shared" si="5"/>
        <v>0</v>
      </c>
      <c r="AO29" s="339">
        <f t="shared" si="5"/>
        <v>0</v>
      </c>
    </row>
    <row r="30" spans="1:41" hidden="1">
      <c r="A30" s="340">
        <v>26</v>
      </c>
      <c r="B30" s="345"/>
      <c r="C30" s="152">
        <f>SUMPRODUCT(-('Fluxo de Gastos Gerais'!$F$4:$F$1003='Gastos das Atividades'!$B30),-('Gastos das Atividades'!C$1&gt;='Fluxo de Gastos Gerais'!$D$4:$D$1003),-('Gastos das Atividades'!C$1&lt;='Fluxo de Gastos Gerais'!$E$4:$E$1003),-('Fluxo de Gastos Gerais'!$C$4:$C$1003))</f>
        <v>0</v>
      </c>
      <c r="D30" s="152">
        <f>SUMPRODUCT(-('Fluxo de Gastos Gerais'!$F$4:$F$1003='Gastos das Atividades'!$B30),-('Gastos das Atividades'!D$1&gt;='Fluxo de Gastos Gerais'!$D$4:$D$1003),-('Gastos das Atividades'!D$1&lt;='Fluxo de Gastos Gerais'!$E$4:$E$1003),-('Fluxo de Gastos Gerais'!$C$4:$C$1003))</f>
        <v>0</v>
      </c>
      <c r="E30" s="152">
        <f>SUMPRODUCT(-('Fluxo de Gastos Gerais'!$F$4:$F$1003='Gastos das Atividades'!$B30),-('Gastos das Atividades'!E$1&gt;='Fluxo de Gastos Gerais'!$D$4:$D$1003),-('Gastos das Atividades'!E$1&lt;='Fluxo de Gastos Gerais'!$E$4:$E$1003),-('Fluxo de Gastos Gerais'!$C$4:$C$1003))</f>
        <v>0</v>
      </c>
      <c r="F30" s="152">
        <f>SUMPRODUCT(-('Fluxo de Gastos Gerais'!$F$4:$F$1003='Gastos das Atividades'!$B30),-('Gastos das Atividades'!F$1&gt;='Fluxo de Gastos Gerais'!$D$4:$D$1003),-('Gastos das Atividades'!F$1&lt;='Fluxo de Gastos Gerais'!$E$4:$E$1003),-('Fluxo de Gastos Gerais'!$C$4:$C$1003))</f>
        <v>0</v>
      </c>
      <c r="G30" s="152">
        <f>SUMPRODUCT(-('Fluxo de Gastos Gerais'!$F$4:$F$1003='Gastos das Atividades'!$B30),-('Gastos das Atividades'!G$1&gt;='Fluxo de Gastos Gerais'!$D$4:$D$1003),-('Gastos das Atividades'!G$1&lt;='Fluxo de Gastos Gerais'!$E$4:$E$1003),-('Fluxo de Gastos Gerais'!$C$4:$C$1003))</f>
        <v>0</v>
      </c>
      <c r="H30" s="152">
        <f>SUMPRODUCT(-('Fluxo de Gastos Gerais'!$F$4:$F$1003='Gastos das Atividades'!$B30),-('Gastos das Atividades'!H$1&gt;='Fluxo de Gastos Gerais'!$D$4:$D$1003),-('Gastos das Atividades'!H$1&lt;='Fluxo de Gastos Gerais'!$E$4:$E$1003),-('Fluxo de Gastos Gerais'!$C$4:$C$1003))</f>
        <v>0</v>
      </c>
      <c r="I30" s="152">
        <f>SUMPRODUCT(-('Fluxo de Gastos Gerais'!$F$4:$F$1003='Gastos das Atividades'!$B30),-('Gastos das Atividades'!I$1&gt;='Fluxo de Gastos Gerais'!$D$4:$D$1003),-('Gastos das Atividades'!I$1&lt;='Fluxo de Gastos Gerais'!$E$4:$E$1003),-('Fluxo de Gastos Gerais'!$C$4:$C$1003))</f>
        <v>0</v>
      </c>
      <c r="J30" s="152">
        <f>SUMPRODUCT(-('Fluxo de Gastos Gerais'!$F$4:$F$1003='Gastos das Atividades'!$B30),-('Gastos das Atividades'!J$1&gt;='Fluxo de Gastos Gerais'!$D$4:$D$1003),-('Gastos das Atividades'!J$1&lt;='Fluxo de Gastos Gerais'!$E$4:$E$1003),-('Fluxo de Gastos Gerais'!$C$4:$C$1003))</f>
        <v>0</v>
      </c>
      <c r="K30" s="152">
        <f>SUMPRODUCT(-('Fluxo de Gastos Gerais'!$F$4:$F$1003='Gastos das Atividades'!$B30),-('Gastos das Atividades'!K$1&gt;='Fluxo de Gastos Gerais'!$D$4:$D$1003),-('Gastos das Atividades'!K$1&lt;='Fluxo de Gastos Gerais'!$E$4:$E$1003),-('Fluxo de Gastos Gerais'!$C$4:$C$1003))</f>
        <v>0</v>
      </c>
      <c r="L30" s="152">
        <f>SUMPRODUCT(-('Fluxo de Gastos Gerais'!$F$4:$F$1003='Gastos das Atividades'!$B30),-('Gastos das Atividades'!L$1&gt;='Fluxo de Gastos Gerais'!$D$4:$D$1003),-('Gastos das Atividades'!L$1&lt;='Fluxo de Gastos Gerais'!$E$4:$E$1003),-('Fluxo de Gastos Gerais'!$C$4:$C$1003))</f>
        <v>0</v>
      </c>
      <c r="M30" s="152">
        <f>SUMPRODUCT(-('Fluxo de Gastos Gerais'!$F$4:$F$1003='Gastos das Atividades'!$B30),-('Gastos das Atividades'!M$1&gt;='Fluxo de Gastos Gerais'!$D$4:$D$1003),-('Gastos das Atividades'!M$1&lt;='Fluxo de Gastos Gerais'!$E$4:$E$1003),-('Fluxo de Gastos Gerais'!$C$4:$C$1003))</f>
        <v>0</v>
      </c>
      <c r="N30" s="152">
        <f>SUMPRODUCT(-('Fluxo de Gastos Gerais'!$F$4:$F$1003='Gastos das Atividades'!$B30),-('Gastos das Atividades'!N$1&gt;='Fluxo de Gastos Gerais'!$D$4:$D$1003),-('Gastos das Atividades'!N$1&lt;='Fluxo de Gastos Gerais'!$E$4:$E$1003),-('Fluxo de Gastos Gerais'!$C$4:$C$1003))</f>
        <v>0</v>
      </c>
      <c r="O30" s="152">
        <f>SUMPRODUCT(-('Fluxo de Gastos Gerais'!$F$4:$F$1003='Gastos das Atividades'!$B30),-('Gastos das Atividades'!O$1&gt;='Fluxo de Gastos Gerais'!$D$4:$D$1003),-('Gastos das Atividades'!O$1&lt;='Fluxo de Gastos Gerais'!$E$4:$E$1003),-('Fluxo de Gastos Gerais'!$C$4:$C$1003))</f>
        <v>0</v>
      </c>
      <c r="P30" s="152">
        <f>SUMPRODUCT(-('Fluxo de Gastos Gerais'!$F$4:$F$1003='Gastos das Atividades'!$B30),-('Gastos das Atividades'!P$1&gt;='Fluxo de Gastos Gerais'!$D$4:$D$1003),-('Gastos das Atividades'!P$1&lt;='Fluxo de Gastos Gerais'!$E$4:$E$1003),-('Fluxo de Gastos Gerais'!$C$4:$C$1003))</f>
        <v>0</v>
      </c>
      <c r="Q30" s="152">
        <f>SUMPRODUCT(-('Fluxo de Gastos Gerais'!$F$4:$F$1003='Gastos das Atividades'!$B30),-('Gastos das Atividades'!Q$1&gt;='Fluxo de Gastos Gerais'!$D$4:$D$1003),-('Gastos das Atividades'!Q$1&lt;='Fluxo de Gastos Gerais'!$E$4:$E$1003),-('Fluxo de Gastos Gerais'!$C$4:$C$1003))</f>
        <v>0</v>
      </c>
      <c r="R30" s="152">
        <f>SUMPRODUCT(-('Fluxo de Gastos Gerais'!$F$4:$F$1003='Gastos das Atividades'!$B30),-('Gastos das Atividades'!R$1&gt;='Fluxo de Gastos Gerais'!$D$4:$D$1003),-('Gastos das Atividades'!R$1&lt;='Fluxo de Gastos Gerais'!$E$4:$E$1003),-('Fluxo de Gastos Gerais'!$C$4:$C$1003))</f>
        <v>0</v>
      </c>
      <c r="S30" s="152">
        <f>SUMPRODUCT(-('Fluxo de Gastos Gerais'!$F$4:$F$1003='Gastos das Atividades'!$B30),-('Gastos das Atividades'!S$1&gt;='Fluxo de Gastos Gerais'!$D$4:$D$1003),-('Gastos das Atividades'!S$1&lt;='Fluxo de Gastos Gerais'!$E$4:$E$1003),-('Fluxo de Gastos Gerais'!$C$4:$C$1003))</f>
        <v>0</v>
      </c>
      <c r="T30" s="152">
        <f>SUMPRODUCT(-('Fluxo de Gastos Gerais'!$F$4:$F$1003='Gastos das Atividades'!$B30),-('Gastos das Atividades'!T$1&gt;='Fluxo de Gastos Gerais'!$D$4:$D$1003),-('Gastos das Atividades'!T$1&lt;='Fluxo de Gastos Gerais'!$E$4:$E$1003),-('Fluxo de Gastos Gerais'!$C$4:$C$1003))</f>
        <v>0</v>
      </c>
      <c r="U30" s="152">
        <f>SUMPRODUCT(-('Fluxo de Gastos Gerais'!$F$4:$F$1003='Gastos das Atividades'!$B30),-('Gastos das Atividades'!U$1&gt;='Fluxo de Gastos Gerais'!$D$4:$D$1003),-('Gastos das Atividades'!U$1&lt;='Fluxo de Gastos Gerais'!$E$4:$E$1003),-('Fluxo de Gastos Gerais'!$C$4:$C$1003))</f>
        <v>0</v>
      </c>
      <c r="V30" s="152">
        <f>SUMPRODUCT(-('Fluxo de Gastos Gerais'!$F$4:$F$1003='Gastos das Atividades'!$B30),-('Gastos das Atividades'!V$1&gt;='Fluxo de Gastos Gerais'!$D$4:$D$1003),-('Gastos das Atividades'!V$1&lt;='Fluxo de Gastos Gerais'!$E$4:$E$1003),-('Fluxo de Gastos Gerais'!$C$4:$C$1003))</f>
        <v>0</v>
      </c>
      <c r="W30" s="152">
        <f>SUMPRODUCT(-('Fluxo de Gastos Gerais'!$F$4:$F$1003='Gastos das Atividades'!$B30),-('Gastos das Atividades'!W$1&gt;='Fluxo de Gastos Gerais'!$D$4:$D$1003),-('Gastos das Atividades'!W$1&lt;='Fluxo de Gastos Gerais'!$E$4:$E$1003),-('Fluxo de Gastos Gerais'!$C$4:$C$1003))</f>
        <v>0</v>
      </c>
      <c r="X30" s="152">
        <f>SUMPRODUCT(-('Fluxo de Gastos Gerais'!$F$4:$F$1003='Gastos das Atividades'!$B30),-('Gastos das Atividades'!X$1&gt;='Fluxo de Gastos Gerais'!$D$4:$D$1003),-('Gastos das Atividades'!X$1&lt;='Fluxo de Gastos Gerais'!$E$4:$E$1003),-('Fluxo de Gastos Gerais'!$C$4:$C$1003))</f>
        <v>0</v>
      </c>
      <c r="Y30" s="152">
        <f>SUMPRODUCT(-('Fluxo de Gastos Gerais'!$F$4:$F$1003='Gastos das Atividades'!$B30),-('Gastos das Atividades'!Y$1&gt;='Fluxo de Gastos Gerais'!$D$4:$D$1003),-('Gastos das Atividades'!Y$1&lt;='Fluxo de Gastos Gerais'!$E$4:$E$1003),-('Fluxo de Gastos Gerais'!$C$4:$C$1003))</f>
        <v>0</v>
      </c>
      <c r="Z30" s="152">
        <f>SUMPRODUCT(-('Fluxo de Gastos Gerais'!$F$4:$F$1003='Gastos das Atividades'!$B30),-('Gastos das Atividades'!Z$1&gt;='Fluxo de Gastos Gerais'!$D$4:$D$1003),-('Gastos das Atividades'!Z$1&lt;='Fluxo de Gastos Gerais'!$E$4:$E$1003),-('Fluxo de Gastos Gerais'!$C$4:$C$1003))</f>
        <v>0</v>
      </c>
      <c r="AA30" s="152">
        <f>SUMPRODUCT(-('Fluxo de Gastos Gerais'!$F$4:$F$1003='Gastos das Atividades'!$B30),-('Gastos das Atividades'!AA$1&gt;='Fluxo de Gastos Gerais'!$D$4:$D$1003),-('Gastos das Atividades'!AA$1&lt;='Fluxo de Gastos Gerais'!$E$4:$E$1003),-('Fluxo de Gastos Gerais'!$C$4:$C$1003))</f>
        <v>0</v>
      </c>
      <c r="AB30" s="152">
        <f>SUMPRODUCT(-('Fluxo de Gastos Gerais'!$F$4:$F$1003='Gastos das Atividades'!$B30),-('Gastos das Atividades'!AB$1&gt;='Fluxo de Gastos Gerais'!$D$4:$D$1003),-('Gastos das Atividades'!AB$1&lt;='Fluxo de Gastos Gerais'!$E$4:$E$1003),-('Fluxo de Gastos Gerais'!$C$4:$C$1003))</f>
        <v>0</v>
      </c>
      <c r="AC30" s="152">
        <f>SUMPRODUCT(-('Fluxo de Gastos Gerais'!$F$4:$F$1003='Gastos das Atividades'!$B30),-('Gastos das Atividades'!AC$1&gt;='Fluxo de Gastos Gerais'!$D$4:$D$1003),-('Gastos das Atividades'!AC$1&lt;='Fluxo de Gastos Gerais'!$E$4:$E$1003),-('Fluxo de Gastos Gerais'!$C$4:$C$1003))</f>
        <v>0</v>
      </c>
      <c r="AD30" s="152">
        <f>SUMPRODUCT(-('Fluxo de Gastos Gerais'!$F$4:$F$1003='Gastos das Atividades'!$B30),-('Gastos das Atividades'!AD$1&gt;='Fluxo de Gastos Gerais'!$D$4:$D$1003),-('Gastos das Atividades'!AD$1&lt;='Fluxo de Gastos Gerais'!$E$4:$E$1003),-('Fluxo de Gastos Gerais'!$C$4:$C$1003))</f>
        <v>0</v>
      </c>
      <c r="AE30" s="152">
        <f>SUMPRODUCT(-('Fluxo de Gastos Gerais'!$F$4:$F$1003='Gastos das Atividades'!$B30),-('Gastos das Atividades'!AE$1&gt;='Fluxo de Gastos Gerais'!$D$4:$D$1003),-('Gastos das Atividades'!AE$1&lt;='Fluxo de Gastos Gerais'!$E$4:$E$1003),-('Fluxo de Gastos Gerais'!$C$4:$C$1003))</f>
        <v>0</v>
      </c>
      <c r="AF30" s="152">
        <f>SUMPRODUCT(-('Fluxo de Gastos Gerais'!$F$4:$F$1003='Gastos das Atividades'!$B30),-('Gastos das Atividades'!AF$1&gt;='Fluxo de Gastos Gerais'!$D$4:$D$1003),-('Gastos das Atividades'!AF$1&lt;='Fluxo de Gastos Gerais'!$E$4:$E$1003),-('Fluxo de Gastos Gerais'!$C$4:$C$1003))</f>
        <v>0</v>
      </c>
      <c r="AG30" s="152">
        <f>SUMPRODUCT(-('Fluxo de Gastos Gerais'!$F$4:$F$1003='Gastos das Atividades'!$B30),-('Gastos das Atividades'!AG$1&gt;='Fluxo de Gastos Gerais'!$D$4:$D$1003),-('Gastos das Atividades'!AG$1&lt;='Fluxo de Gastos Gerais'!$E$4:$E$1003),-('Fluxo de Gastos Gerais'!$C$4:$C$1003))</f>
        <v>0</v>
      </c>
      <c r="AH30" s="337">
        <f t="shared" si="1"/>
        <v>0</v>
      </c>
      <c r="AI30" s="152">
        <f t="shared" si="2"/>
        <v>0</v>
      </c>
      <c r="AJ30" s="152">
        <f t="shared" si="3"/>
        <v>0</v>
      </c>
      <c r="AK30" s="338">
        <f t="shared" si="4"/>
        <v>0</v>
      </c>
      <c r="AL30" s="159">
        <f t="shared" si="5"/>
        <v>0</v>
      </c>
      <c r="AM30" s="159">
        <f t="shared" si="5"/>
        <v>0</v>
      </c>
      <c r="AN30" s="159">
        <f t="shared" si="5"/>
        <v>0</v>
      </c>
      <c r="AO30" s="339">
        <f t="shared" si="5"/>
        <v>0</v>
      </c>
    </row>
    <row r="31" spans="1:41" hidden="1">
      <c r="A31" s="340">
        <v>27</v>
      </c>
      <c r="B31" s="344"/>
      <c r="C31" s="152">
        <f>SUMPRODUCT(-('Fluxo de Gastos Gerais'!$F$4:$F$1003='Gastos das Atividades'!$B31),-('Gastos das Atividades'!C$1&gt;='Fluxo de Gastos Gerais'!$D$4:$D$1003),-('Gastos das Atividades'!C$1&lt;='Fluxo de Gastos Gerais'!$E$4:$E$1003),-('Fluxo de Gastos Gerais'!$C$4:$C$1003))</f>
        <v>0</v>
      </c>
      <c r="D31" s="152">
        <f>SUMPRODUCT(-('Fluxo de Gastos Gerais'!$F$4:$F$1003='Gastos das Atividades'!$B31),-('Gastos das Atividades'!D$1&gt;='Fluxo de Gastos Gerais'!$D$4:$D$1003),-('Gastos das Atividades'!D$1&lt;='Fluxo de Gastos Gerais'!$E$4:$E$1003),-('Fluxo de Gastos Gerais'!$C$4:$C$1003))</f>
        <v>0</v>
      </c>
      <c r="E31" s="152">
        <f>SUMPRODUCT(-('Fluxo de Gastos Gerais'!$F$4:$F$1003='Gastos das Atividades'!$B31),-('Gastos das Atividades'!E$1&gt;='Fluxo de Gastos Gerais'!$D$4:$D$1003),-('Gastos das Atividades'!E$1&lt;='Fluxo de Gastos Gerais'!$E$4:$E$1003),-('Fluxo de Gastos Gerais'!$C$4:$C$1003))</f>
        <v>0</v>
      </c>
      <c r="F31" s="152">
        <f>SUMPRODUCT(-('Fluxo de Gastos Gerais'!$F$4:$F$1003='Gastos das Atividades'!$B31),-('Gastos das Atividades'!F$1&gt;='Fluxo de Gastos Gerais'!$D$4:$D$1003),-('Gastos das Atividades'!F$1&lt;='Fluxo de Gastos Gerais'!$E$4:$E$1003),-('Fluxo de Gastos Gerais'!$C$4:$C$1003))</f>
        <v>0</v>
      </c>
      <c r="G31" s="152">
        <f>SUMPRODUCT(-('Fluxo de Gastos Gerais'!$F$4:$F$1003='Gastos das Atividades'!$B31),-('Gastos das Atividades'!G$1&gt;='Fluxo de Gastos Gerais'!$D$4:$D$1003),-('Gastos das Atividades'!G$1&lt;='Fluxo de Gastos Gerais'!$E$4:$E$1003),-('Fluxo de Gastos Gerais'!$C$4:$C$1003))</f>
        <v>0</v>
      </c>
      <c r="H31" s="152">
        <f>SUMPRODUCT(-('Fluxo de Gastos Gerais'!$F$4:$F$1003='Gastos das Atividades'!$B31),-('Gastos das Atividades'!H$1&gt;='Fluxo de Gastos Gerais'!$D$4:$D$1003),-('Gastos das Atividades'!H$1&lt;='Fluxo de Gastos Gerais'!$E$4:$E$1003),-('Fluxo de Gastos Gerais'!$C$4:$C$1003))</f>
        <v>0</v>
      </c>
      <c r="I31" s="152">
        <f>SUMPRODUCT(-('Fluxo de Gastos Gerais'!$F$4:$F$1003='Gastos das Atividades'!$B31),-('Gastos das Atividades'!I$1&gt;='Fluxo de Gastos Gerais'!$D$4:$D$1003),-('Gastos das Atividades'!I$1&lt;='Fluxo de Gastos Gerais'!$E$4:$E$1003),-('Fluxo de Gastos Gerais'!$C$4:$C$1003))</f>
        <v>0</v>
      </c>
      <c r="J31" s="152">
        <f>SUMPRODUCT(-('Fluxo de Gastos Gerais'!$F$4:$F$1003='Gastos das Atividades'!$B31),-('Gastos das Atividades'!J$1&gt;='Fluxo de Gastos Gerais'!$D$4:$D$1003),-('Gastos das Atividades'!J$1&lt;='Fluxo de Gastos Gerais'!$E$4:$E$1003),-('Fluxo de Gastos Gerais'!$C$4:$C$1003))</f>
        <v>0</v>
      </c>
      <c r="K31" s="152">
        <f>SUMPRODUCT(-('Fluxo de Gastos Gerais'!$F$4:$F$1003='Gastos das Atividades'!$B31),-('Gastos das Atividades'!K$1&gt;='Fluxo de Gastos Gerais'!$D$4:$D$1003),-('Gastos das Atividades'!K$1&lt;='Fluxo de Gastos Gerais'!$E$4:$E$1003),-('Fluxo de Gastos Gerais'!$C$4:$C$1003))</f>
        <v>0</v>
      </c>
      <c r="L31" s="152">
        <f>SUMPRODUCT(-('Fluxo de Gastos Gerais'!$F$4:$F$1003='Gastos das Atividades'!$B31),-('Gastos das Atividades'!L$1&gt;='Fluxo de Gastos Gerais'!$D$4:$D$1003),-('Gastos das Atividades'!L$1&lt;='Fluxo de Gastos Gerais'!$E$4:$E$1003),-('Fluxo de Gastos Gerais'!$C$4:$C$1003))</f>
        <v>0</v>
      </c>
      <c r="M31" s="152">
        <f>SUMPRODUCT(-('Fluxo de Gastos Gerais'!$F$4:$F$1003='Gastos das Atividades'!$B31),-('Gastos das Atividades'!M$1&gt;='Fluxo de Gastos Gerais'!$D$4:$D$1003),-('Gastos das Atividades'!M$1&lt;='Fluxo de Gastos Gerais'!$E$4:$E$1003),-('Fluxo de Gastos Gerais'!$C$4:$C$1003))</f>
        <v>0</v>
      </c>
      <c r="N31" s="152">
        <f>SUMPRODUCT(-('Fluxo de Gastos Gerais'!$F$4:$F$1003='Gastos das Atividades'!$B31),-('Gastos das Atividades'!N$1&gt;='Fluxo de Gastos Gerais'!$D$4:$D$1003),-('Gastos das Atividades'!N$1&lt;='Fluxo de Gastos Gerais'!$E$4:$E$1003),-('Fluxo de Gastos Gerais'!$C$4:$C$1003))</f>
        <v>0</v>
      </c>
      <c r="O31" s="152">
        <f>SUMPRODUCT(-('Fluxo de Gastos Gerais'!$F$4:$F$1003='Gastos das Atividades'!$B31),-('Gastos das Atividades'!O$1&gt;='Fluxo de Gastos Gerais'!$D$4:$D$1003),-('Gastos das Atividades'!O$1&lt;='Fluxo de Gastos Gerais'!$E$4:$E$1003),-('Fluxo de Gastos Gerais'!$C$4:$C$1003))</f>
        <v>0</v>
      </c>
      <c r="P31" s="152">
        <f>SUMPRODUCT(-('Fluxo de Gastos Gerais'!$F$4:$F$1003='Gastos das Atividades'!$B31),-('Gastos das Atividades'!P$1&gt;='Fluxo de Gastos Gerais'!$D$4:$D$1003),-('Gastos das Atividades'!P$1&lt;='Fluxo de Gastos Gerais'!$E$4:$E$1003),-('Fluxo de Gastos Gerais'!$C$4:$C$1003))</f>
        <v>0</v>
      </c>
      <c r="Q31" s="152">
        <f>SUMPRODUCT(-('Fluxo de Gastos Gerais'!$F$4:$F$1003='Gastos das Atividades'!$B31),-('Gastos das Atividades'!Q$1&gt;='Fluxo de Gastos Gerais'!$D$4:$D$1003),-('Gastos das Atividades'!Q$1&lt;='Fluxo de Gastos Gerais'!$E$4:$E$1003),-('Fluxo de Gastos Gerais'!$C$4:$C$1003))</f>
        <v>0</v>
      </c>
      <c r="R31" s="152">
        <f>SUMPRODUCT(-('Fluxo de Gastos Gerais'!$F$4:$F$1003='Gastos das Atividades'!$B31),-('Gastos das Atividades'!R$1&gt;='Fluxo de Gastos Gerais'!$D$4:$D$1003),-('Gastos das Atividades'!R$1&lt;='Fluxo de Gastos Gerais'!$E$4:$E$1003),-('Fluxo de Gastos Gerais'!$C$4:$C$1003))</f>
        <v>0</v>
      </c>
      <c r="S31" s="152">
        <f>SUMPRODUCT(-('Fluxo de Gastos Gerais'!$F$4:$F$1003='Gastos das Atividades'!$B31),-('Gastos das Atividades'!S$1&gt;='Fluxo de Gastos Gerais'!$D$4:$D$1003),-('Gastos das Atividades'!S$1&lt;='Fluxo de Gastos Gerais'!$E$4:$E$1003),-('Fluxo de Gastos Gerais'!$C$4:$C$1003))</f>
        <v>0</v>
      </c>
      <c r="T31" s="152">
        <f>SUMPRODUCT(-('Fluxo de Gastos Gerais'!$F$4:$F$1003='Gastos das Atividades'!$B31),-('Gastos das Atividades'!T$1&gt;='Fluxo de Gastos Gerais'!$D$4:$D$1003),-('Gastos das Atividades'!T$1&lt;='Fluxo de Gastos Gerais'!$E$4:$E$1003),-('Fluxo de Gastos Gerais'!$C$4:$C$1003))</f>
        <v>0</v>
      </c>
      <c r="U31" s="152">
        <f>SUMPRODUCT(-('Fluxo de Gastos Gerais'!$F$4:$F$1003='Gastos das Atividades'!$B31),-('Gastos das Atividades'!U$1&gt;='Fluxo de Gastos Gerais'!$D$4:$D$1003),-('Gastos das Atividades'!U$1&lt;='Fluxo de Gastos Gerais'!$E$4:$E$1003),-('Fluxo de Gastos Gerais'!$C$4:$C$1003))</f>
        <v>0</v>
      </c>
      <c r="V31" s="152">
        <f>SUMPRODUCT(-('Fluxo de Gastos Gerais'!$F$4:$F$1003='Gastos das Atividades'!$B31),-('Gastos das Atividades'!V$1&gt;='Fluxo de Gastos Gerais'!$D$4:$D$1003),-('Gastos das Atividades'!V$1&lt;='Fluxo de Gastos Gerais'!$E$4:$E$1003),-('Fluxo de Gastos Gerais'!$C$4:$C$1003))</f>
        <v>0</v>
      </c>
      <c r="W31" s="152">
        <f>SUMPRODUCT(-('Fluxo de Gastos Gerais'!$F$4:$F$1003='Gastos das Atividades'!$B31),-('Gastos das Atividades'!W$1&gt;='Fluxo de Gastos Gerais'!$D$4:$D$1003),-('Gastos das Atividades'!W$1&lt;='Fluxo de Gastos Gerais'!$E$4:$E$1003),-('Fluxo de Gastos Gerais'!$C$4:$C$1003))</f>
        <v>0</v>
      </c>
      <c r="X31" s="152">
        <f>SUMPRODUCT(-('Fluxo de Gastos Gerais'!$F$4:$F$1003='Gastos das Atividades'!$B31),-('Gastos das Atividades'!X$1&gt;='Fluxo de Gastos Gerais'!$D$4:$D$1003),-('Gastos das Atividades'!X$1&lt;='Fluxo de Gastos Gerais'!$E$4:$E$1003),-('Fluxo de Gastos Gerais'!$C$4:$C$1003))</f>
        <v>0</v>
      </c>
      <c r="Y31" s="152">
        <f>SUMPRODUCT(-('Fluxo de Gastos Gerais'!$F$4:$F$1003='Gastos das Atividades'!$B31),-('Gastos das Atividades'!Y$1&gt;='Fluxo de Gastos Gerais'!$D$4:$D$1003),-('Gastos das Atividades'!Y$1&lt;='Fluxo de Gastos Gerais'!$E$4:$E$1003),-('Fluxo de Gastos Gerais'!$C$4:$C$1003))</f>
        <v>0</v>
      </c>
      <c r="Z31" s="152">
        <f>SUMPRODUCT(-('Fluxo de Gastos Gerais'!$F$4:$F$1003='Gastos das Atividades'!$B31),-('Gastos das Atividades'!Z$1&gt;='Fluxo de Gastos Gerais'!$D$4:$D$1003),-('Gastos das Atividades'!Z$1&lt;='Fluxo de Gastos Gerais'!$E$4:$E$1003),-('Fluxo de Gastos Gerais'!$C$4:$C$1003))</f>
        <v>0</v>
      </c>
      <c r="AA31" s="152">
        <f>SUMPRODUCT(-('Fluxo de Gastos Gerais'!$F$4:$F$1003='Gastos das Atividades'!$B31),-('Gastos das Atividades'!AA$1&gt;='Fluxo de Gastos Gerais'!$D$4:$D$1003),-('Gastos das Atividades'!AA$1&lt;='Fluxo de Gastos Gerais'!$E$4:$E$1003),-('Fluxo de Gastos Gerais'!$C$4:$C$1003))</f>
        <v>0</v>
      </c>
      <c r="AB31" s="152">
        <f>SUMPRODUCT(-('Fluxo de Gastos Gerais'!$F$4:$F$1003='Gastos das Atividades'!$B31),-('Gastos das Atividades'!AB$1&gt;='Fluxo de Gastos Gerais'!$D$4:$D$1003),-('Gastos das Atividades'!AB$1&lt;='Fluxo de Gastos Gerais'!$E$4:$E$1003),-('Fluxo de Gastos Gerais'!$C$4:$C$1003))</f>
        <v>0</v>
      </c>
      <c r="AC31" s="152">
        <f>SUMPRODUCT(-('Fluxo de Gastos Gerais'!$F$4:$F$1003='Gastos das Atividades'!$B31),-('Gastos das Atividades'!AC$1&gt;='Fluxo de Gastos Gerais'!$D$4:$D$1003),-('Gastos das Atividades'!AC$1&lt;='Fluxo de Gastos Gerais'!$E$4:$E$1003),-('Fluxo de Gastos Gerais'!$C$4:$C$1003))</f>
        <v>0</v>
      </c>
      <c r="AD31" s="152">
        <f>SUMPRODUCT(-('Fluxo de Gastos Gerais'!$F$4:$F$1003='Gastos das Atividades'!$B31),-('Gastos das Atividades'!AD$1&gt;='Fluxo de Gastos Gerais'!$D$4:$D$1003),-('Gastos das Atividades'!AD$1&lt;='Fluxo de Gastos Gerais'!$E$4:$E$1003),-('Fluxo de Gastos Gerais'!$C$4:$C$1003))</f>
        <v>0</v>
      </c>
      <c r="AE31" s="152">
        <f>SUMPRODUCT(-('Fluxo de Gastos Gerais'!$F$4:$F$1003='Gastos das Atividades'!$B31),-('Gastos das Atividades'!AE$1&gt;='Fluxo de Gastos Gerais'!$D$4:$D$1003),-('Gastos das Atividades'!AE$1&lt;='Fluxo de Gastos Gerais'!$E$4:$E$1003),-('Fluxo de Gastos Gerais'!$C$4:$C$1003))</f>
        <v>0</v>
      </c>
      <c r="AF31" s="152">
        <f>SUMPRODUCT(-('Fluxo de Gastos Gerais'!$F$4:$F$1003='Gastos das Atividades'!$B31),-('Gastos das Atividades'!AF$1&gt;='Fluxo de Gastos Gerais'!$D$4:$D$1003),-('Gastos das Atividades'!AF$1&lt;='Fluxo de Gastos Gerais'!$E$4:$E$1003),-('Fluxo de Gastos Gerais'!$C$4:$C$1003))</f>
        <v>0</v>
      </c>
      <c r="AG31" s="152">
        <f>SUMPRODUCT(-('Fluxo de Gastos Gerais'!$F$4:$F$1003='Gastos das Atividades'!$B31),-('Gastos das Atividades'!AG$1&gt;='Fluxo de Gastos Gerais'!$D$4:$D$1003),-('Gastos das Atividades'!AG$1&lt;='Fluxo de Gastos Gerais'!$E$4:$E$1003),-('Fluxo de Gastos Gerais'!$C$4:$C$1003))</f>
        <v>0</v>
      </c>
      <c r="AH31" s="337">
        <f t="shared" si="1"/>
        <v>0</v>
      </c>
      <c r="AI31" s="152">
        <f t="shared" si="2"/>
        <v>0</v>
      </c>
      <c r="AJ31" s="152">
        <f t="shared" si="3"/>
        <v>0</v>
      </c>
      <c r="AK31" s="338">
        <f t="shared" si="4"/>
        <v>0</v>
      </c>
      <c r="AL31" s="159">
        <f t="shared" si="5"/>
        <v>0</v>
      </c>
      <c r="AM31" s="159">
        <f t="shared" si="5"/>
        <v>0</v>
      </c>
      <c r="AN31" s="159">
        <f t="shared" si="5"/>
        <v>0</v>
      </c>
      <c r="AO31" s="339">
        <f t="shared" si="5"/>
        <v>0</v>
      </c>
    </row>
    <row r="32" spans="1:41" hidden="1">
      <c r="A32" s="340">
        <v>28</v>
      </c>
      <c r="B32" s="345"/>
      <c r="C32" s="152">
        <f>SUMPRODUCT(-('Fluxo de Gastos Gerais'!$F$4:$F$1003='Gastos das Atividades'!$B32),-('Gastos das Atividades'!C$1&gt;='Fluxo de Gastos Gerais'!$D$4:$D$1003),-('Gastos das Atividades'!C$1&lt;='Fluxo de Gastos Gerais'!$E$4:$E$1003),-('Fluxo de Gastos Gerais'!$C$4:$C$1003))</f>
        <v>0</v>
      </c>
      <c r="D32" s="152">
        <f>SUMPRODUCT(-('Fluxo de Gastos Gerais'!$F$4:$F$1003='Gastos das Atividades'!$B32),-('Gastos das Atividades'!D$1&gt;='Fluxo de Gastos Gerais'!$D$4:$D$1003),-('Gastos das Atividades'!D$1&lt;='Fluxo de Gastos Gerais'!$E$4:$E$1003),-('Fluxo de Gastos Gerais'!$C$4:$C$1003))</f>
        <v>0</v>
      </c>
      <c r="E32" s="152">
        <f>SUMPRODUCT(-('Fluxo de Gastos Gerais'!$F$4:$F$1003='Gastos das Atividades'!$B32),-('Gastos das Atividades'!E$1&gt;='Fluxo de Gastos Gerais'!$D$4:$D$1003),-('Gastos das Atividades'!E$1&lt;='Fluxo de Gastos Gerais'!$E$4:$E$1003),-('Fluxo de Gastos Gerais'!$C$4:$C$1003))</f>
        <v>0</v>
      </c>
      <c r="F32" s="152">
        <f>SUMPRODUCT(-('Fluxo de Gastos Gerais'!$F$4:$F$1003='Gastos das Atividades'!$B32),-('Gastos das Atividades'!F$1&gt;='Fluxo de Gastos Gerais'!$D$4:$D$1003),-('Gastos das Atividades'!F$1&lt;='Fluxo de Gastos Gerais'!$E$4:$E$1003),-('Fluxo de Gastos Gerais'!$C$4:$C$1003))</f>
        <v>0</v>
      </c>
      <c r="G32" s="152">
        <f>SUMPRODUCT(-('Fluxo de Gastos Gerais'!$F$4:$F$1003='Gastos das Atividades'!$B32),-('Gastos das Atividades'!G$1&gt;='Fluxo de Gastos Gerais'!$D$4:$D$1003),-('Gastos das Atividades'!G$1&lt;='Fluxo de Gastos Gerais'!$E$4:$E$1003),-('Fluxo de Gastos Gerais'!$C$4:$C$1003))</f>
        <v>0</v>
      </c>
      <c r="H32" s="152">
        <f>SUMPRODUCT(-('Fluxo de Gastos Gerais'!$F$4:$F$1003='Gastos das Atividades'!$B32),-('Gastos das Atividades'!H$1&gt;='Fluxo de Gastos Gerais'!$D$4:$D$1003),-('Gastos das Atividades'!H$1&lt;='Fluxo de Gastos Gerais'!$E$4:$E$1003),-('Fluxo de Gastos Gerais'!$C$4:$C$1003))</f>
        <v>0</v>
      </c>
      <c r="I32" s="152">
        <f>SUMPRODUCT(-('Fluxo de Gastos Gerais'!$F$4:$F$1003='Gastos das Atividades'!$B32),-('Gastos das Atividades'!I$1&gt;='Fluxo de Gastos Gerais'!$D$4:$D$1003),-('Gastos das Atividades'!I$1&lt;='Fluxo de Gastos Gerais'!$E$4:$E$1003),-('Fluxo de Gastos Gerais'!$C$4:$C$1003))</f>
        <v>0</v>
      </c>
      <c r="J32" s="152">
        <f>SUMPRODUCT(-('Fluxo de Gastos Gerais'!$F$4:$F$1003='Gastos das Atividades'!$B32),-('Gastos das Atividades'!J$1&gt;='Fluxo de Gastos Gerais'!$D$4:$D$1003),-('Gastos das Atividades'!J$1&lt;='Fluxo de Gastos Gerais'!$E$4:$E$1003),-('Fluxo de Gastos Gerais'!$C$4:$C$1003))</f>
        <v>0</v>
      </c>
      <c r="K32" s="152">
        <f>SUMPRODUCT(-('Fluxo de Gastos Gerais'!$F$4:$F$1003='Gastos das Atividades'!$B32),-('Gastos das Atividades'!K$1&gt;='Fluxo de Gastos Gerais'!$D$4:$D$1003),-('Gastos das Atividades'!K$1&lt;='Fluxo de Gastos Gerais'!$E$4:$E$1003),-('Fluxo de Gastos Gerais'!$C$4:$C$1003))</f>
        <v>0</v>
      </c>
      <c r="L32" s="152">
        <f>SUMPRODUCT(-('Fluxo de Gastos Gerais'!$F$4:$F$1003='Gastos das Atividades'!$B32),-('Gastos das Atividades'!L$1&gt;='Fluxo de Gastos Gerais'!$D$4:$D$1003),-('Gastos das Atividades'!L$1&lt;='Fluxo de Gastos Gerais'!$E$4:$E$1003),-('Fluxo de Gastos Gerais'!$C$4:$C$1003))</f>
        <v>0</v>
      </c>
      <c r="M32" s="152">
        <f>SUMPRODUCT(-('Fluxo de Gastos Gerais'!$F$4:$F$1003='Gastos das Atividades'!$B32),-('Gastos das Atividades'!M$1&gt;='Fluxo de Gastos Gerais'!$D$4:$D$1003),-('Gastos das Atividades'!M$1&lt;='Fluxo de Gastos Gerais'!$E$4:$E$1003),-('Fluxo de Gastos Gerais'!$C$4:$C$1003))</f>
        <v>0</v>
      </c>
      <c r="N32" s="152">
        <f>SUMPRODUCT(-('Fluxo de Gastos Gerais'!$F$4:$F$1003='Gastos das Atividades'!$B32),-('Gastos das Atividades'!N$1&gt;='Fluxo de Gastos Gerais'!$D$4:$D$1003),-('Gastos das Atividades'!N$1&lt;='Fluxo de Gastos Gerais'!$E$4:$E$1003),-('Fluxo de Gastos Gerais'!$C$4:$C$1003))</f>
        <v>0</v>
      </c>
      <c r="O32" s="152">
        <f>SUMPRODUCT(-('Fluxo de Gastos Gerais'!$F$4:$F$1003='Gastos das Atividades'!$B32),-('Gastos das Atividades'!O$1&gt;='Fluxo de Gastos Gerais'!$D$4:$D$1003),-('Gastos das Atividades'!O$1&lt;='Fluxo de Gastos Gerais'!$E$4:$E$1003),-('Fluxo de Gastos Gerais'!$C$4:$C$1003))</f>
        <v>0</v>
      </c>
      <c r="P32" s="152">
        <f>SUMPRODUCT(-('Fluxo de Gastos Gerais'!$F$4:$F$1003='Gastos das Atividades'!$B32),-('Gastos das Atividades'!P$1&gt;='Fluxo de Gastos Gerais'!$D$4:$D$1003),-('Gastos das Atividades'!P$1&lt;='Fluxo de Gastos Gerais'!$E$4:$E$1003),-('Fluxo de Gastos Gerais'!$C$4:$C$1003))</f>
        <v>0</v>
      </c>
      <c r="Q32" s="152">
        <f>SUMPRODUCT(-('Fluxo de Gastos Gerais'!$F$4:$F$1003='Gastos das Atividades'!$B32),-('Gastos das Atividades'!Q$1&gt;='Fluxo de Gastos Gerais'!$D$4:$D$1003),-('Gastos das Atividades'!Q$1&lt;='Fluxo de Gastos Gerais'!$E$4:$E$1003),-('Fluxo de Gastos Gerais'!$C$4:$C$1003))</f>
        <v>0</v>
      </c>
      <c r="R32" s="152">
        <f>SUMPRODUCT(-('Fluxo de Gastos Gerais'!$F$4:$F$1003='Gastos das Atividades'!$B32),-('Gastos das Atividades'!R$1&gt;='Fluxo de Gastos Gerais'!$D$4:$D$1003),-('Gastos das Atividades'!R$1&lt;='Fluxo de Gastos Gerais'!$E$4:$E$1003),-('Fluxo de Gastos Gerais'!$C$4:$C$1003))</f>
        <v>0</v>
      </c>
      <c r="S32" s="152">
        <f>SUMPRODUCT(-('Fluxo de Gastos Gerais'!$F$4:$F$1003='Gastos das Atividades'!$B32),-('Gastos das Atividades'!S$1&gt;='Fluxo de Gastos Gerais'!$D$4:$D$1003),-('Gastos das Atividades'!S$1&lt;='Fluxo de Gastos Gerais'!$E$4:$E$1003),-('Fluxo de Gastos Gerais'!$C$4:$C$1003))</f>
        <v>0</v>
      </c>
      <c r="T32" s="152">
        <f>SUMPRODUCT(-('Fluxo de Gastos Gerais'!$F$4:$F$1003='Gastos das Atividades'!$B32),-('Gastos das Atividades'!T$1&gt;='Fluxo de Gastos Gerais'!$D$4:$D$1003),-('Gastos das Atividades'!T$1&lt;='Fluxo de Gastos Gerais'!$E$4:$E$1003),-('Fluxo de Gastos Gerais'!$C$4:$C$1003))</f>
        <v>0</v>
      </c>
      <c r="U32" s="152">
        <f>SUMPRODUCT(-('Fluxo de Gastos Gerais'!$F$4:$F$1003='Gastos das Atividades'!$B32),-('Gastos das Atividades'!U$1&gt;='Fluxo de Gastos Gerais'!$D$4:$D$1003),-('Gastos das Atividades'!U$1&lt;='Fluxo de Gastos Gerais'!$E$4:$E$1003),-('Fluxo de Gastos Gerais'!$C$4:$C$1003))</f>
        <v>0</v>
      </c>
      <c r="V32" s="152">
        <f>SUMPRODUCT(-('Fluxo de Gastos Gerais'!$F$4:$F$1003='Gastos das Atividades'!$B32),-('Gastos das Atividades'!V$1&gt;='Fluxo de Gastos Gerais'!$D$4:$D$1003),-('Gastos das Atividades'!V$1&lt;='Fluxo de Gastos Gerais'!$E$4:$E$1003),-('Fluxo de Gastos Gerais'!$C$4:$C$1003))</f>
        <v>0</v>
      </c>
      <c r="W32" s="152">
        <f>SUMPRODUCT(-('Fluxo de Gastos Gerais'!$F$4:$F$1003='Gastos das Atividades'!$B32),-('Gastos das Atividades'!W$1&gt;='Fluxo de Gastos Gerais'!$D$4:$D$1003),-('Gastos das Atividades'!W$1&lt;='Fluxo de Gastos Gerais'!$E$4:$E$1003),-('Fluxo de Gastos Gerais'!$C$4:$C$1003))</f>
        <v>0</v>
      </c>
      <c r="X32" s="152">
        <f>SUMPRODUCT(-('Fluxo de Gastos Gerais'!$F$4:$F$1003='Gastos das Atividades'!$B32),-('Gastos das Atividades'!X$1&gt;='Fluxo de Gastos Gerais'!$D$4:$D$1003),-('Gastos das Atividades'!X$1&lt;='Fluxo de Gastos Gerais'!$E$4:$E$1003),-('Fluxo de Gastos Gerais'!$C$4:$C$1003))</f>
        <v>0</v>
      </c>
      <c r="Y32" s="152">
        <f>SUMPRODUCT(-('Fluxo de Gastos Gerais'!$F$4:$F$1003='Gastos das Atividades'!$B32),-('Gastos das Atividades'!Y$1&gt;='Fluxo de Gastos Gerais'!$D$4:$D$1003),-('Gastos das Atividades'!Y$1&lt;='Fluxo de Gastos Gerais'!$E$4:$E$1003),-('Fluxo de Gastos Gerais'!$C$4:$C$1003))</f>
        <v>0</v>
      </c>
      <c r="Z32" s="152">
        <f>SUMPRODUCT(-('Fluxo de Gastos Gerais'!$F$4:$F$1003='Gastos das Atividades'!$B32),-('Gastos das Atividades'!Z$1&gt;='Fluxo de Gastos Gerais'!$D$4:$D$1003),-('Gastos das Atividades'!Z$1&lt;='Fluxo de Gastos Gerais'!$E$4:$E$1003),-('Fluxo de Gastos Gerais'!$C$4:$C$1003))</f>
        <v>0</v>
      </c>
      <c r="AA32" s="152">
        <f>SUMPRODUCT(-('Fluxo de Gastos Gerais'!$F$4:$F$1003='Gastos das Atividades'!$B32),-('Gastos das Atividades'!AA$1&gt;='Fluxo de Gastos Gerais'!$D$4:$D$1003),-('Gastos das Atividades'!AA$1&lt;='Fluxo de Gastos Gerais'!$E$4:$E$1003),-('Fluxo de Gastos Gerais'!$C$4:$C$1003))</f>
        <v>0</v>
      </c>
      <c r="AB32" s="152">
        <f>SUMPRODUCT(-('Fluxo de Gastos Gerais'!$F$4:$F$1003='Gastos das Atividades'!$B32),-('Gastos das Atividades'!AB$1&gt;='Fluxo de Gastos Gerais'!$D$4:$D$1003),-('Gastos das Atividades'!AB$1&lt;='Fluxo de Gastos Gerais'!$E$4:$E$1003),-('Fluxo de Gastos Gerais'!$C$4:$C$1003))</f>
        <v>0</v>
      </c>
      <c r="AC32" s="152">
        <f>SUMPRODUCT(-('Fluxo de Gastos Gerais'!$F$4:$F$1003='Gastos das Atividades'!$B32),-('Gastos das Atividades'!AC$1&gt;='Fluxo de Gastos Gerais'!$D$4:$D$1003),-('Gastos das Atividades'!AC$1&lt;='Fluxo de Gastos Gerais'!$E$4:$E$1003),-('Fluxo de Gastos Gerais'!$C$4:$C$1003))</f>
        <v>0</v>
      </c>
      <c r="AD32" s="152">
        <f>SUMPRODUCT(-('Fluxo de Gastos Gerais'!$F$4:$F$1003='Gastos das Atividades'!$B32),-('Gastos das Atividades'!AD$1&gt;='Fluxo de Gastos Gerais'!$D$4:$D$1003),-('Gastos das Atividades'!AD$1&lt;='Fluxo de Gastos Gerais'!$E$4:$E$1003),-('Fluxo de Gastos Gerais'!$C$4:$C$1003))</f>
        <v>0</v>
      </c>
      <c r="AE32" s="152">
        <f>SUMPRODUCT(-('Fluxo de Gastos Gerais'!$F$4:$F$1003='Gastos das Atividades'!$B32),-('Gastos das Atividades'!AE$1&gt;='Fluxo de Gastos Gerais'!$D$4:$D$1003),-('Gastos das Atividades'!AE$1&lt;='Fluxo de Gastos Gerais'!$E$4:$E$1003),-('Fluxo de Gastos Gerais'!$C$4:$C$1003))</f>
        <v>0</v>
      </c>
      <c r="AF32" s="152">
        <f>SUMPRODUCT(-('Fluxo de Gastos Gerais'!$F$4:$F$1003='Gastos das Atividades'!$B32),-('Gastos das Atividades'!AF$1&gt;='Fluxo de Gastos Gerais'!$D$4:$D$1003),-('Gastos das Atividades'!AF$1&lt;='Fluxo de Gastos Gerais'!$E$4:$E$1003),-('Fluxo de Gastos Gerais'!$C$4:$C$1003))</f>
        <v>0</v>
      </c>
      <c r="AG32" s="152">
        <f>SUMPRODUCT(-('Fluxo de Gastos Gerais'!$F$4:$F$1003='Gastos das Atividades'!$B32),-('Gastos das Atividades'!AG$1&gt;='Fluxo de Gastos Gerais'!$D$4:$D$1003),-('Gastos das Atividades'!AG$1&lt;='Fluxo de Gastos Gerais'!$E$4:$E$1003),-('Fluxo de Gastos Gerais'!$C$4:$C$1003))</f>
        <v>0</v>
      </c>
      <c r="AH32" s="337">
        <f t="shared" si="1"/>
        <v>0</v>
      </c>
      <c r="AI32" s="152">
        <f t="shared" si="2"/>
        <v>0</v>
      </c>
      <c r="AJ32" s="152">
        <f t="shared" si="3"/>
        <v>0</v>
      </c>
      <c r="AK32" s="338">
        <f t="shared" si="4"/>
        <v>0</v>
      </c>
      <c r="AL32" s="159">
        <f t="shared" si="5"/>
        <v>0</v>
      </c>
      <c r="AM32" s="159">
        <f t="shared" si="5"/>
        <v>0</v>
      </c>
      <c r="AN32" s="159">
        <f t="shared" si="5"/>
        <v>0</v>
      </c>
      <c r="AO32" s="339">
        <f t="shared" si="5"/>
        <v>0</v>
      </c>
    </row>
    <row r="33" spans="1:41" hidden="1">
      <c r="A33" s="340">
        <v>29</v>
      </c>
      <c r="B33" s="344"/>
      <c r="C33" s="152">
        <f>SUMPRODUCT(-('Fluxo de Gastos Gerais'!$F$4:$F$1003='Gastos das Atividades'!$B33),-('Gastos das Atividades'!C$1&gt;='Fluxo de Gastos Gerais'!$D$4:$D$1003),-('Gastos das Atividades'!C$1&lt;='Fluxo de Gastos Gerais'!$E$4:$E$1003),-('Fluxo de Gastos Gerais'!$C$4:$C$1003))</f>
        <v>0</v>
      </c>
      <c r="D33" s="152">
        <f>SUMPRODUCT(-('Fluxo de Gastos Gerais'!$F$4:$F$1003='Gastos das Atividades'!$B33),-('Gastos das Atividades'!D$1&gt;='Fluxo de Gastos Gerais'!$D$4:$D$1003),-('Gastos das Atividades'!D$1&lt;='Fluxo de Gastos Gerais'!$E$4:$E$1003),-('Fluxo de Gastos Gerais'!$C$4:$C$1003))</f>
        <v>0</v>
      </c>
      <c r="E33" s="152">
        <f>SUMPRODUCT(-('Fluxo de Gastos Gerais'!$F$4:$F$1003='Gastos das Atividades'!$B33),-('Gastos das Atividades'!E$1&gt;='Fluxo de Gastos Gerais'!$D$4:$D$1003),-('Gastos das Atividades'!E$1&lt;='Fluxo de Gastos Gerais'!$E$4:$E$1003),-('Fluxo de Gastos Gerais'!$C$4:$C$1003))</f>
        <v>0</v>
      </c>
      <c r="F33" s="152">
        <f>SUMPRODUCT(-('Fluxo de Gastos Gerais'!$F$4:$F$1003='Gastos das Atividades'!$B33),-('Gastos das Atividades'!F$1&gt;='Fluxo de Gastos Gerais'!$D$4:$D$1003),-('Gastos das Atividades'!F$1&lt;='Fluxo de Gastos Gerais'!$E$4:$E$1003),-('Fluxo de Gastos Gerais'!$C$4:$C$1003))</f>
        <v>0</v>
      </c>
      <c r="G33" s="152">
        <f>SUMPRODUCT(-('Fluxo de Gastos Gerais'!$F$4:$F$1003='Gastos das Atividades'!$B33),-('Gastos das Atividades'!G$1&gt;='Fluxo de Gastos Gerais'!$D$4:$D$1003),-('Gastos das Atividades'!G$1&lt;='Fluxo de Gastos Gerais'!$E$4:$E$1003),-('Fluxo de Gastos Gerais'!$C$4:$C$1003))</f>
        <v>0</v>
      </c>
      <c r="H33" s="152">
        <f>SUMPRODUCT(-('Fluxo de Gastos Gerais'!$F$4:$F$1003='Gastos das Atividades'!$B33),-('Gastos das Atividades'!H$1&gt;='Fluxo de Gastos Gerais'!$D$4:$D$1003),-('Gastos das Atividades'!H$1&lt;='Fluxo de Gastos Gerais'!$E$4:$E$1003),-('Fluxo de Gastos Gerais'!$C$4:$C$1003))</f>
        <v>0</v>
      </c>
      <c r="I33" s="152">
        <f>SUMPRODUCT(-('Fluxo de Gastos Gerais'!$F$4:$F$1003='Gastos das Atividades'!$B33),-('Gastos das Atividades'!I$1&gt;='Fluxo de Gastos Gerais'!$D$4:$D$1003),-('Gastos das Atividades'!I$1&lt;='Fluxo de Gastos Gerais'!$E$4:$E$1003),-('Fluxo de Gastos Gerais'!$C$4:$C$1003))</f>
        <v>0</v>
      </c>
      <c r="J33" s="152">
        <f>SUMPRODUCT(-('Fluxo de Gastos Gerais'!$F$4:$F$1003='Gastos das Atividades'!$B33),-('Gastos das Atividades'!J$1&gt;='Fluxo de Gastos Gerais'!$D$4:$D$1003),-('Gastos das Atividades'!J$1&lt;='Fluxo de Gastos Gerais'!$E$4:$E$1003),-('Fluxo de Gastos Gerais'!$C$4:$C$1003))</f>
        <v>0</v>
      </c>
      <c r="K33" s="152">
        <f>SUMPRODUCT(-('Fluxo de Gastos Gerais'!$F$4:$F$1003='Gastos das Atividades'!$B33),-('Gastos das Atividades'!K$1&gt;='Fluxo de Gastos Gerais'!$D$4:$D$1003),-('Gastos das Atividades'!K$1&lt;='Fluxo de Gastos Gerais'!$E$4:$E$1003),-('Fluxo de Gastos Gerais'!$C$4:$C$1003))</f>
        <v>0</v>
      </c>
      <c r="L33" s="152">
        <f>SUMPRODUCT(-('Fluxo de Gastos Gerais'!$F$4:$F$1003='Gastos das Atividades'!$B33),-('Gastos das Atividades'!L$1&gt;='Fluxo de Gastos Gerais'!$D$4:$D$1003),-('Gastos das Atividades'!L$1&lt;='Fluxo de Gastos Gerais'!$E$4:$E$1003),-('Fluxo de Gastos Gerais'!$C$4:$C$1003))</f>
        <v>0</v>
      </c>
      <c r="M33" s="152">
        <f>SUMPRODUCT(-('Fluxo de Gastos Gerais'!$F$4:$F$1003='Gastos das Atividades'!$B33),-('Gastos das Atividades'!M$1&gt;='Fluxo de Gastos Gerais'!$D$4:$D$1003),-('Gastos das Atividades'!M$1&lt;='Fluxo de Gastos Gerais'!$E$4:$E$1003),-('Fluxo de Gastos Gerais'!$C$4:$C$1003))</f>
        <v>0</v>
      </c>
      <c r="N33" s="152">
        <f>SUMPRODUCT(-('Fluxo de Gastos Gerais'!$F$4:$F$1003='Gastos das Atividades'!$B33),-('Gastos das Atividades'!N$1&gt;='Fluxo de Gastos Gerais'!$D$4:$D$1003),-('Gastos das Atividades'!N$1&lt;='Fluxo de Gastos Gerais'!$E$4:$E$1003),-('Fluxo de Gastos Gerais'!$C$4:$C$1003))</f>
        <v>0</v>
      </c>
      <c r="O33" s="152">
        <f>SUMPRODUCT(-('Fluxo de Gastos Gerais'!$F$4:$F$1003='Gastos das Atividades'!$B33),-('Gastos das Atividades'!O$1&gt;='Fluxo de Gastos Gerais'!$D$4:$D$1003),-('Gastos das Atividades'!O$1&lt;='Fluxo de Gastos Gerais'!$E$4:$E$1003),-('Fluxo de Gastos Gerais'!$C$4:$C$1003))</f>
        <v>0</v>
      </c>
      <c r="P33" s="152">
        <f>SUMPRODUCT(-('Fluxo de Gastos Gerais'!$F$4:$F$1003='Gastos das Atividades'!$B33),-('Gastos das Atividades'!P$1&gt;='Fluxo de Gastos Gerais'!$D$4:$D$1003),-('Gastos das Atividades'!P$1&lt;='Fluxo de Gastos Gerais'!$E$4:$E$1003),-('Fluxo de Gastos Gerais'!$C$4:$C$1003))</f>
        <v>0</v>
      </c>
      <c r="Q33" s="152">
        <f>SUMPRODUCT(-('Fluxo de Gastos Gerais'!$F$4:$F$1003='Gastos das Atividades'!$B33),-('Gastos das Atividades'!Q$1&gt;='Fluxo de Gastos Gerais'!$D$4:$D$1003),-('Gastos das Atividades'!Q$1&lt;='Fluxo de Gastos Gerais'!$E$4:$E$1003),-('Fluxo de Gastos Gerais'!$C$4:$C$1003))</f>
        <v>0</v>
      </c>
      <c r="R33" s="152">
        <f>SUMPRODUCT(-('Fluxo de Gastos Gerais'!$F$4:$F$1003='Gastos das Atividades'!$B33),-('Gastos das Atividades'!R$1&gt;='Fluxo de Gastos Gerais'!$D$4:$D$1003),-('Gastos das Atividades'!R$1&lt;='Fluxo de Gastos Gerais'!$E$4:$E$1003),-('Fluxo de Gastos Gerais'!$C$4:$C$1003))</f>
        <v>0</v>
      </c>
      <c r="S33" s="152">
        <f>SUMPRODUCT(-('Fluxo de Gastos Gerais'!$F$4:$F$1003='Gastos das Atividades'!$B33),-('Gastos das Atividades'!S$1&gt;='Fluxo de Gastos Gerais'!$D$4:$D$1003),-('Gastos das Atividades'!S$1&lt;='Fluxo de Gastos Gerais'!$E$4:$E$1003),-('Fluxo de Gastos Gerais'!$C$4:$C$1003))</f>
        <v>0</v>
      </c>
      <c r="T33" s="152">
        <f>SUMPRODUCT(-('Fluxo de Gastos Gerais'!$F$4:$F$1003='Gastos das Atividades'!$B33),-('Gastos das Atividades'!T$1&gt;='Fluxo de Gastos Gerais'!$D$4:$D$1003),-('Gastos das Atividades'!T$1&lt;='Fluxo de Gastos Gerais'!$E$4:$E$1003),-('Fluxo de Gastos Gerais'!$C$4:$C$1003))</f>
        <v>0</v>
      </c>
      <c r="U33" s="152">
        <f>SUMPRODUCT(-('Fluxo de Gastos Gerais'!$F$4:$F$1003='Gastos das Atividades'!$B33),-('Gastos das Atividades'!U$1&gt;='Fluxo de Gastos Gerais'!$D$4:$D$1003),-('Gastos das Atividades'!U$1&lt;='Fluxo de Gastos Gerais'!$E$4:$E$1003),-('Fluxo de Gastos Gerais'!$C$4:$C$1003))</f>
        <v>0</v>
      </c>
      <c r="V33" s="152">
        <f>SUMPRODUCT(-('Fluxo de Gastos Gerais'!$F$4:$F$1003='Gastos das Atividades'!$B33),-('Gastos das Atividades'!V$1&gt;='Fluxo de Gastos Gerais'!$D$4:$D$1003),-('Gastos das Atividades'!V$1&lt;='Fluxo de Gastos Gerais'!$E$4:$E$1003),-('Fluxo de Gastos Gerais'!$C$4:$C$1003))</f>
        <v>0</v>
      </c>
      <c r="W33" s="152">
        <f>SUMPRODUCT(-('Fluxo de Gastos Gerais'!$F$4:$F$1003='Gastos das Atividades'!$B33),-('Gastos das Atividades'!W$1&gt;='Fluxo de Gastos Gerais'!$D$4:$D$1003),-('Gastos das Atividades'!W$1&lt;='Fluxo de Gastos Gerais'!$E$4:$E$1003),-('Fluxo de Gastos Gerais'!$C$4:$C$1003))</f>
        <v>0</v>
      </c>
      <c r="X33" s="152">
        <f>SUMPRODUCT(-('Fluxo de Gastos Gerais'!$F$4:$F$1003='Gastos das Atividades'!$B33),-('Gastos das Atividades'!X$1&gt;='Fluxo de Gastos Gerais'!$D$4:$D$1003),-('Gastos das Atividades'!X$1&lt;='Fluxo de Gastos Gerais'!$E$4:$E$1003),-('Fluxo de Gastos Gerais'!$C$4:$C$1003))</f>
        <v>0</v>
      </c>
      <c r="Y33" s="152">
        <f>SUMPRODUCT(-('Fluxo de Gastos Gerais'!$F$4:$F$1003='Gastos das Atividades'!$B33),-('Gastos das Atividades'!Y$1&gt;='Fluxo de Gastos Gerais'!$D$4:$D$1003),-('Gastos das Atividades'!Y$1&lt;='Fluxo de Gastos Gerais'!$E$4:$E$1003),-('Fluxo de Gastos Gerais'!$C$4:$C$1003))</f>
        <v>0</v>
      </c>
      <c r="Z33" s="152">
        <f>SUMPRODUCT(-('Fluxo de Gastos Gerais'!$F$4:$F$1003='Gastos das Atividades'!$B33),-('Gastos das Atividades'!Z$1&gt;='Fluxo de Gastos Gerais'!$D$4:$D$1003),-('Gastos das Atividades'!Z$1&lt;='Fluxo de Gastos Gerais'!$E$4:$E$1003),-('Fluxo de Gastos Gerais'!$C$4:$C$1003))</f>
        <v>0</v>
      </c>
      <c r="AA33" s="152">
        <f>SUMPRODUCT(-('Fluxo de Gastos Gerais'!$F$4:$F$1003='Gastos das Atividades'!$B33),-('Gastos das Atividades'!AA$1&gt;='Fluxo de Gastos Gerais'!$D$4:$D$1003),-('Gastos das Atividades'!AA$1&lt;='Fluxo de Gastos Gerais'!$E$4:$E$1003),-('Fluxo de Gastos Gerais'!$C$4:$C$1003))</f>
        <v>0</v>
      </c>
      <c r="AB33" s="152">
        <f>SUMPRODUCT(-('Fluxo de Gastos Gerais'!$F$4:$F$1003='Gastos das Atividades'!$B33),-('Gastos das Atividades'!AB$1&gt;='Fluxo de Gastos Gerais'!$D$4:$D$1003),-('Gastos das Atividades'!AB$1&lt;='Fluxo de Gastos Gerais'!$E$4:$E$1003),-('Fluxo de Gastos Gerais'!$C$4:$C$1003))</f>
        <v>0</v>
      </c>
      <c r="AC33" s="152">
        <f>SUMPRODUCT(-('Fluxo de Gastos Gerais'!$F$4:$F$1003='Gastos das Atividades'!$B33),-('Gastos das Atividades'!AC$1&gt;='Fluxo de Gastos Gerais'!$D$4:$D$1003),-('Gastos das Atividades'!AC$1&lt;='Fluxo de Gastos Gerais'!$E$4:$E$1003),-('Fluxo de Gastos Gerais'!$C$4:$C$1003))</f>
        <v>0</v>
      </c>
      <c r="AD33" s="152">
        <f>SUMPRODUCT(-('Fluxo de Gastos Gerais'!$F$4:$F$1003='Gastos das Atividades'!$B33),-('Gastos das Atividades'!AD$1&gt;='Fluxo de Gastos Gerais'!$D$4:$D$1003),-('Gastos das Atividades'!AD$1&lt;='Fluxo de Gastos Gerais'!$E$4:$E$1003),-('Fluxo de Gastos Gerais'!$C$4:$C$1003))</f>
        <v>0</v>
      </c>
      <c r="AE33" s="152">
        <f>SUMPRODUCT(-('Fluxo de Gastos Gerais'!$F$4:$F$1003='Gastos das Atividades'!$B33),-('Gastos das Atividades'!AE$1&gt;='Fluxo de Gastos Gerais'!$D$4:$D$1003),-('Gastos das Atividades'!AE$1&lt;='Fluxo de Gastos Gerais'!$E$4:$E$1003),-('Fluxo de Gastos Gerais'!$C$4:$C$1003))</f>
        <v>0</v>
      </c>
      <c r="AF33" s="152">
        <f>SUMPRODUCT(-('Fluxo de Gastos Gerais'!$F$4:$F$1003='Gastos das Atividades'!$B33),-('Gastos das Atividades'!AF$1&gt;='Fluxo de Gastos Gerais'!$D$4:$D$1003),-('Gastos das Atividades'!AF$1&lt;='Fluxo de Gastos Gerais'!$E$4:$E$1003),-('Fluxo de Gastos Gerais'!$C$4:$C$1003))</f>
        <v>0</v>
      </c>
      <c r="AG33" s="152">
        <f>SUMPRODUCT(-('Fluxo de Gastos Gerais'!$F$4:$F$1003='Gastos das Atividades'!$B33),-('Gastos das Atividades'!AG$1&gt;='Fluxo de Gastos Gerais'!$D$4:$D$1003),-('Gastos das Atividades'!AG$1&lt;='Fluxo de Gastos Gerais'!$E$4:$E$1003),-('Fluxo de Gastos Gerais'!$C$4:$C$1003))</f>
        <v>0</v>
      </c>
      <c r="AH33" s="337">
        <f t="shared" si="1"/>
        <v>0</v>
      </c>
      <c r="AI33" s="152">
        <f t="shared" si="2"/>
        <v>0</v>
      </c>
      <c r="AJ33" s="152">
        <f t="shared" si="3"/>
        <v>0</v>
      </c>
      <c r="AK33" s="338">
        <f t="shared" si="4"/>
        <v>0</v>
      </c>
      <c r="AL33" s="159">
        <f t="shared" si="5"/>
        <v>0</v>
      </c>
      <c r="AM33" s="159">
        <f t="shared" si="5"/>
        <v>0</v>
      </c>
      <c r="AN33" s="159">
        <f t="shared" si="5"/>
        <v>0</v>
      </c>
      <c r="AO33" s="339">
        <f t="shared" si="5"/>
        <v>0</v>
      </c>
    </row>
    <row r="34" spans="1:41" ht="13.5" hidden="1" thickBot="1">
      <c r="A34" s="340">
        <v>30</v>
      </c>
      <c r="B34" s="346"/>
      <c r="C34" s="152">
        <f>SUMPRODUCT(-('Fluxo de Gastos Gerais'!$F$4:$F$1003='Gastos das Atividades'!$B34),-('Gastos das Atividades'!C$1&gt;='Fluxo de Gastos Gerais'!$D$4:$D$1003),-('Gastos das Atividades'!C$1&lt;='Fluxo de Gastos Gerais'!$E$4:$E$1003),-('Fluxo de Gastos Gerais'!$C$4:$C$1003))</f>
        <v>0</v>
      </c>
      <c r="D34" s="152">
        <f>SUMPRODUCT(-('Fluxo de Gastos Gerais'!$F$4:$F$1003='Gastos das Atividades'!$B34),-('Gastos das Atividades'!D$1&gt;='Fluxo de Gastos Gerais'!$D$4:$D$1003),-('Gastos das Atividades'!D$1&lt;='Fluxo de Gastos Gerais'!$E$4:$E$1003),-('Fluxo de Gastos Gerais'!$C$4:$C$1003))</f>
        <v>0</v>
      </c>
      <c r="E34" s="152">
        <f>SUMPRODUCT(-('Fluxo de Gastos Gerais'!$F$4:$F$1003='Gastos das Atividades'!$B34),-('Gastos das Atividades'!E$1&gt;='Fluxo de Gastos Gerais'!$D$4:$D$1003),-('Gastos das Atividades'!E$1&lt;='Fluxo de Gastos Gerais'!$E$4:$E$1003),-('Fluxo de Gastos Gerais'!$C$4:$C$1003))</f>
        <v>0</v>
      </c>
      <c r="F34" s="152">
        <f>SUMPRODUCT(-('Fluxo de Gastos Gerais'!$F$4:$F$1003='Gastos das Atividades'!$B34),-('Gastos das Atividades'!F$1&gt;='Fluxo de Gastos Gerais'!$D$4:$D$1003),-('Gastos das Atividades'!F$1&lt;='Fluxo de Gastos Gerais'!$E$4:$E$1003),-('Fluxo de Gastos Gerais'!$C$4:$C$1003))</f>
        <v>0</v>
      </c>
      <c r="G34" s="152">
        <f>SUMPRODUCT(-('Fluxo de Gastos Gerais'!$F$4:$F$1003='Gastos das Atividades'!$B34),-('Gastos das Atividades'!G$1&gt;='Fluxo de Gastos Gerais'!$D$4:$D$1003),-('Gastos das Atividades'!G$1&lt;='Fluxo de Gastos Gerais'!$E$4:$E$1003),-('Fluxo de Gastos Gerais'!$C$4:$C$1003))</f>
        <v>0</v>
      </c>
      <c r="H34" s="152">
        <f>SUMPRODUCT(-('Fluxo de Gastos Gerais'!$F$4:$F$1003='Gastos das Atividades'!$B34),-('Gastos das Atividades'!H$1&gt;='Fluxo de Gastos Gerais'!$D$4:$D$1003),-('Gastos das Atividades'!H$1&lt;='Fluxo de Gastos Gerais'!$E$4:$E$1003),-('Fluxo de Gastos Gerais'!$C$4:$C$1003))</f>
        <v>0</v>
      </c>
      <c r="I34" s="152">
        <f>SUMPRODUCT(-('Fluxo de Gastos Gerais'!$F$4:$F$1003='Gastos das Atividades'!$B34),-('Gastos das Atividades'!I$1&gt;='Fluxo de Gastos Gerais'!$D$4:$D$1003),-('Gastos das Atividades'!I$1&lt;='Fluxo de Gastos Gerais'!$E$4:$E$1003),-('Fluxo de Gastos Gerais'!$C$4:$C$1003))</f>
        <v>0</v>
      </c>
      <c r="J34" s="152">
        <f>SUMPRODUCT(-('Fluxo de Gastos Gerais'!$F$4:$F$1003='Gastos das Atividades'!$B34),-('Gastos das Atividades'!J$1&gt;='Fluxo de Gastos Gerais'!$D$4:$D$1003),-('Gastos das Atividades'!J$1&lt;='Fluxo de Gastos Gerais'!$E$4:$E$1003),-('Fluxo de Gastos Gerais'!$C$4:$C$1003))</f>
        <v>0</v>
      </c>
      <c r="K34" s="152">
        <f>SUMPRODUCT(-('Fluxo de Gastos Gerais'!$F$4:$F$1003='Gastos das Atividades'!$B34),-('Gastos das Atividades'!K$1&gt;='Fluxo de Gastos Gerais'!$D$4:$D$1003),-('Gastos das Atividades'!K$1&lt;='Fluxo de Gastos Gerais'!$E$4:$E$1003),-('Fluxo de Gastos Gerais'!$C$4:$C$1003))</f>
        <v>0</v>
      </c>
      <c r="L34" s="152">
        <f>SUMPRODUCT(-('Fluxo de Gastos Gerais'!$F$4:$F$1003='Gastos das Atividades'!$B34),-('Gastos das Atividades'!L$1&gt;='Fluxo de Gastos Gerais'!$D$4:$D$1003),-('Gastos das Atividades'!L$1&lt;='Fluxo de Gastos Gerais'!$E$4:$E$1003),-('Fluxo de Gastos Gerais'!$C$4:$C$1003))</f>
        <v>0</v>
      </c>
      <c r="M34" s="152">
        <f>SUMPRODUCT(-('Fluxo de Gastos Gerais'!$F$4:$F$1003='Gastos das Atividades'!$B34),-('Gastos das Atividades'!M$1&gt;='Fluxo de Gastos Gerais'!$D$4:$D$1003),-('Gastos das Atividades'!M$1&lt;='Fluxo de Gastos Gerais'!$E$4:$E$1003),-('Fluxo de Gastos Gerais'!$C$4:$C$1003))</f>
        <v>0</v>
      </c>
      <c r="N34" s="152">
        <f>SUMPRODUCT(-('Fluxo de Gastos Gerais'!$F$4:$F$1003='Gastos das Atividades'!$B34),-('Gastos das Atividades'!N$1&gt;='Fluxo de Gastos Gerais'!$D$4:$D$1003),-('Gastos das Atividades'!N$1&lt;='Fluxo de Gastos Gerais'!$E$4:$E$1003),-('Fluxo de Gastos Gerais'!$C$4:$C$1003))</f>
        <v>0</v>
      </c>
      <c r="O34" s="152">
        <f>SUMPRODUCT(-('Fluxo de Gastos Gerais'!$F$4:$F$1003='Gastos das Atividades'!$B34),-('Gastos das Atividades'!O$1&gt;='Fluxo de Gastos Gerais'!$D$4:$D$1003),-('Gastos das Atividades'!O$1&lt;='Fluxo de Gastos Gerais'!$E$4:$E$1003),-('Fluxo de Gastos Gerais'!$C$4:$C$1003))</f>
        <v>0</v>
      </c>
      <c r="P34" s="152">
        <f>SUMPRODUCT(-('Fluxo de Gastos Gerais'!$F$4:$F$1003='Gastos das Atividades'!$B34),-('Gastos das Atividades'!P$1&gt;='Fluxo de Gastos Gerais'!$D$4:$D$1003),-('Gastos das Atividades'!P$1&lt;='Fluxo de Gastos Gerais'!$E$4:$E$1003),-('Fluxo de Gastos Gerais'!$C$4:$C$1003))</f>
        <v>0</v>
      </c>
      <c r="Q34" s="152">
        <f>SUMPRODUCT(-('Fluxo de Gastos Gerais'!$F$4:$F$1003='Gastos das Atividades'!$B34),-('Gastos das Atividades'!Q$1&gt;='Fluxo de Gastos Gerais'!$D$4:$D$1003),-('Gastos das Atividades'!Q$1&lt;='Fluxo de Gastos Gerais'!$E$4:$E$1003),-('Fluxo de Gastos Gerais'!$C$4:$C$1003))</f>
        <v>0</v>
      </c>
      <c r="R34" s="152">
        <f>SUMPRODUCT(-('Fluxo de Gastos Gerais'!$F$4:$F$1003='Gastos das Atividades'!$B34),-('Gastos das Atividades'!R$1&gt;='Fluxo de Gastos Gerais'!$D$4:$D$1003),-('Gastos das Atividades'!R$1&lt;='Fluxo de Gastos Gerais'!$E$4:$E$1003),-('Fluxo de Gastos Gerais'!$C$4:$C$1003))</f>
        <v>0</v>
      </c>
      <c r="S34" s="152">
        <f>SUMPRODUCT(-('Fluxo de Gastos Gerais'!$F$4:$F$1003='Gastos das Atividades'!$B34),-('Gastos das Atividades'!S$1&gt;='Fluxo de Gastos Gerais'!$D$4:$D$1003),-('Gastos das Atividades'!S$1&lt;='Fluxo de Gastos Gerais'!$E$4:$E$1003),-('Fluxo de Gastos Gerais'!$C$4:$C$1003))</f>
        <v>0</v>
      </c>
      <c r="T34" s="152">
        <f>SUMPRODUCT(-('Fluxo de Gastos Gerais'!$F$4:$F$1003='Gastos das Atividades'!$B34),-('Gastos das Atividades'!T$1&gt;='Fluxo de Gastos Gerais'!$D$4:$D$1003),-('Gastos das Atividades'!T$1&lt;='Fluxo de Gastos Gerais'!$E$4:$E$1003),-('Fluxo de Gastos Gerais'!$C$4:$C$1003))</f>
        <v>0</v>
      </c>
      <c r="U34" s="152">
        <f>SUMPRODUCT(-('Fluxo de Gastos Gerais'!$F$4:$F$1003='Gastos das Atividades'!$B34),-('Gastos das Atividades'!U$1&gt;='Fluxo de Gastos Gerais'!$D$4:$D$1003),-('Gastos das Atividades'!U$1&lt;='Fluxo de Gastos Gerais'!$E$4:$E$1003),-('Fluxo de Gastos Gerais'!$C$4:$C$1003))</f>
        <v>0</v>
      </c>
      <c r="V34" s="152">
        <f>SUMPRODUCT(-('Fluxo de Gastos Gerais'!$F$4:$F$1003='Gastos das Atividades'!$B34),-('Gastos das Atividades'!V$1&gt;='Fluxo de Gastos Gerais'!$D$4:$D$1003),-('Gastos das Atividades'!V$1&lt;='Fluxo de Gastos Gerais'!$E$4:$E$1003),-('Fluxo de Gastos Gerais'!$C$4:$C$1003))</f>
        <v>0</v>
      </c>
      <c r="W34" s="152">
        <f>SUMPRODUCT(-('Fluxo de Gastos Gerais'!$F$4:$F$1003='Gastos das Atividades'!$B34),-('Gastos das Atividades'!W$1&gt;='Fluxo de Gastos Gerais'!$D$4:$D$1003),-('Gastos das Atividades'!W$1&lt;='Fluxo de Gastos Gerais'!$E$4:$E$1003),-('Fluxo de Gastos Gerais'!$C$4:$C$1003))</f>
        <v>0</v>
      </c>
      <c r="X34" s="152">
        <f>SUMPRODUCT(-('Fluxo de Gastos Gerais'!$F$4:$F$1003='Gastos das Atividades'!$B34),-('Gastos das Atividades'!X$1&gt;='Fluxo de Gastos Gerais'!$D$4:$D$1003),-('Gastos das Atividades'!X$1&lt;='Fluxo de Gastos Gerais'!$E$4:$E$1003),-('Fluxo de Gastos Gerais'!$C$4:$C$1003))</f>
        <v>0</v>
      </c>
      <c r="Y34" s="152">
        <f>SUMPRODUCT(-('Fluxo de Gastos Gerais'!$F$4:$F$1003='Gastos das Atividades'!$B34),-('Gastos das Atividades'!Y$1&gt;='Fluxo de Gastos Gerais'!$D$4:$D$1003),-('Gastos das Atividades'!Y$1&lt;='Fluxo de Gastos Gerais'!$E$4:$E$1003),-('Fluxo de Gastos Gerais'!$C$4:$C$1003))</f>
        <v>0</v>
      </c>
      <c r="Z34" s="152">
        <f>SUMPRODUCT(-('Fluxo de Gastos Gerais'!$F$4:$F$1003='Gastos das Atividades'!$B34),-('Gastos das Atividades'!Z$1&gt;='Fluxo de Gastos Gerais'!$D$4:$D$1003),-('Gastos das Atividades'!Z$1&lt;='Fluxo de Gastos Gerais'!$E$4:$E$1003),-('Fluxo de Gastos Gerais'!$C$4:$C$1003))</f>
        <v>0</v>
      </c>
      <c r="AA34" s="152">
        <f>SUMPRODUCT(-('Fluxo de Gastos Gerais'!$F$4:$F$1003='Gastos das Atividades'!$B34),-('Gastos das Atividades'!AA$1&gt;='Fluxo de Gastos Gerais'!$D$4:$D$1003),-('Gastos das Atividades'!AA$1&lt;='Fluxo de Gastos Gerais'!$E$4:$E$1003),-('Fluxo de Gastos Gerais'!$C$4:$C$1003))</f>
        <v>0</v>
      </c>
      <c r="AB34" s="152">
        <f>SUMPRODUCT(-('Fluxo de Gastos Gerais'!$F$4:$F$1003='Gastos das Atividades'!$B34),-('Gastos das Atividades'!AB$1&gt;='Fluxo de Gastos Gerais'!$D$4:$D$1003),-('Gastos das Atividades'!AB$1&lt;='Fluxo de Gastos Gerais'!$E$4:$E$1003),-('Fluxo de Gastos Gerais'!$C$4:$C$1003))</f>
        <v>0</v>
      </c>
      <c r="AC34" s="152">
        <f>SUMPRODUCT(-('Fluxo de Gastos Gerais'!$F$4:$F$1003='Gastos das Atividades'!$B34),-('Gastos das Atividades'!AC$1&gt;='Fluxo de Gastos Gerais'!$D$4:$D$1003),-('Gastos das Atividades'!AC$1&lt;='Fluxo de Gastos Gerais'!$E$4:$E$1003),-('Fluxo de Gastos Gerais'!$C$4:$C$1003))</f>
        <v>0</v>
      </c>
      <c r="AD34" s="152">
        <f>SUMPRODUCT(-('Fluxo de Gastos Gerais'!$F$4:$F$1003='Gastos das Atividades'!$B34),-('Gastos das Atividades'!AD$1&gt;='Fluxo de Gastos Gerais'!$D$4:$D$1003),-('Gastos das Atividades'!AD$1&lt;='Fluxo de Gastos Gerais'!$E$4:$E$1003),-('Fluxo de Gastos Gerais'!$C$4:$C$1003))</f>
        <v>0</v>
      </c>
      <c r="AE34" s="152">
        <f>SUMPRODUCT(-('Fluxo de Gastos Gerais'!$F$4:$F$1003='Gastos das Atividades'!$B34),-('Gastos das Atividades'!AE$1&gt;='Fluxo de Gastos Gerais'!$D$4:$D$1003),-('Gastos das Atividades'!AE$1&lt;='Fluxo de Gastos Gerais'!$E$4:$E$1003),-('Fluxo de Gastos Gerais'!$C$4:$C$1003))</f>
        <v>0</v>
      </c>
      <c r="AF34" s="152">
        <f>SUMPRODUCT(-('Fluxo de Gastos Gerais'!$F$4:$F$1003='Gastos das Atividades'!$B34),-('Gastos das Atividades'!AF$1&gt;='Fluxo de Gastos Gerais'!$D$4:$D$1003),-('Gastos das Atividades'!AF$1&lt;='Fluxo de Gastos Gerais'!$E$4:$E$1003),-('Fluxo de Gastos Gerais'!$C$4:$C$1003))</f>
        <v>0</v>
      </c>
      <c r="AG34" s="152">
        <f>SUMPRODUCT(-('Fluxo de Gastos Gerais'!$F$4:$F$1003='Gastos das Atividades'!$B34),-('Gastos das Atividades'!AG$1&gt;='Fluxo de Gastos Gerais'!$D$4:$D$1003),-('Gastos das Atividades'!AG$1&lt;='Fluxo de Gastos Gerais'!$E$4:$E$1003),-('Fluxo de Gastos Gerais'!$C$4:$C$1003))</f>
        <v>0</v>
      </c>
      <c r="AH34" s="337">
        <f t="shared" si="1"/>
        <v>0</v>
      </c>
      <c r="AI34" s="152">
        <f t="shared" si="2"/>
        <v>0</v>
      </c>
      <c r="AJ34" s="152">
        <f t="shared" si="3"/>
        <v>0</v>
      </c>
      <c r="AK34" s="338">
        <f t="shared" si="4"/>
        <v>0</v>
      </c>
      <c r="AL34" s="159">
        <f t="shared" si="5"/>
        <v>0</v>
      </c>
      <c r="AM34" s="159">
        <f t="shared" si="5"/>
        <v>0</v>
      </c>
      <c r="AN34" s="159">
        <f t="shared" si="5"/>
        <v>0</v>
      </c>
      <c r="AO34" s="339">
        <f t="shared" si="5"/>
        <v>0</v>
      </c>
    </row>
    <row r="35" spans="1:41" ht="19.5" customHeight="1" thickBot="1">
      <c r="A35" s="343"/>
      <c r="B35" s="331" t="s">
        <v>2</v>
      </c>
      <c r="C35" s="83">
        <f t="shared" ref="C35:AG35" si="6">SUBTOTAL(109,C5:C34)</f>
        <v>205890.34444437778</v>
      </c>
      <c r="D35" s="83">
        <f t="shared" si="6"/>
        <v>177977.7777777111</v>
      </c>
      <c r="E35" s="83">
        <f t="shared" si="6"/>
        <v>198971.11144437778</v>
      </c>
      <c r="F35" s="83">
        <f t="shared" si="6"/>
        <v>100637.77811104445</v>
      </c>
      <c r="G35" s="83">
        <f t="shared" si="6"/>
        <v>100637.77811104445</v>
      </c>
      <c r="H35" s="83">
        <f t="shared" si="6"/>
        <v>70637.778111044448</v>
      </c>
      <c r="I35" s="83">
        <f t="shared" si="6"/>
        <v>70637.778111044448</v>
      </c>
      <c r="J35" s="83">
        <f t="shared" si="6"/>
        <v>70637.778111044448</v>
      </c>
      <c r="K35" s="83">
        <f t="shared" si="6"/>
        <v>70637.778111044448</v>
      </c>
      <c r="L35" s="83">
        <f t="shared" si="6"/>
        <v>49526.666999933339</v>
      </c>
      <c r="M35" s="83">
        <f t="shared" si="6"/>
        <v>49526.666999933339</v>
      </c>
      <c r="N35" s="83">
        <f t="shared" si="6"/>
        <v>49526.666999933339</v>
      </c>
      <c r="O35" s="83">
        <f t="shared" si="6"/>
        <v>82527.777994444448</v>
      </c>
      <c r="P35" s="83">
        <f t="shared" si="6"/>
        <v>104427.01799444445</v>
      </c>
      <c r="Q35" s="83">
        <f t="shared" si="6"/>
        <v>70527.777994444448</v>
      </c>
      <c r="R35" s="83">
        <f t="shared" si="6"/>
        <v>70527.777994444448</v>
      </c>
      <c r="S35" s="83">
        <f t="shared" si="6"/>
        <v>70527.777994444448</v>
      </c>
      <c r="T35" s="83">
        <f t="shared" si="6"/>
        <v>70527.777994444448</v>
      </c>
      <c r="U35" s="83">
        <f t="shared" si="6"/>
        <v>70527.777994444448</v>
      </c>
      <c r="V35" s="83">
        <f t="shared" si="6"/>
        <v>70527.777994444448</v>
      </c>
      <c r="W35" s="83">
        <f t="shared" si="6"/>
        <v>70527.777994444448</v>
      </c>
      <c r="X35" s="83">
        <f t="shared" si="6"/>
        <v>49416.666883333339</v>
      </c>
      <c r="Y35" s="83">
        <f t="shared" si="6"/>
        <v>49416.666883333339</v>
      </c>
      <c r="Z35" s="83">
        <f t="shared" si="6"/>
        <v>49416.666883333339</v>
      </c>
      <c r="AA35" s="83">
        <f t="shared" si="6"/>
        <v>0</v>
      </c>
      <c r="AB35" s="83">
        <f t="shared" si="6"/>
        <v>0</v>
      </c>
      <c r="AC35" s="83">
        <f t="shared" si="6"/>
        <v>0</v>
      </c>
      <c r="AD35" s="83">
        <f t="shared" si="6"/>
        <v>0</v>
      </c>
      <c r="AE35" s="83">
        <f t="shared" si="6"/>
        <v>0</v>
      </c>
      <c r="AF35" s="83">
        <f t="shared" si="6"/>
        <v>0</v>
      </c>
      <c r="AG35" s="83">
        <f t="shared" si="6"/>
        <v>0</v>
      </c>
      <c r="AH35" s="332">
        <f t="shared" ref="AH35:AJ35" si="7">SUM(AH5:AH34)</f>
        <v>1215245.9033325333</v>
      </c>
      <c r="AI35" s="83">
        <f t="shared" si="7"/>
        <v>828899.2426</v>
      </c>
      <c r="AJ35" s="83">
        <f t="shared" si="7"/>
        <v>0</v>
      </c>
      <c r="AK35" s="333">
        <f>SUM(AK5:AK34)</f>
        <v>2044145.1459325338</v>
      </c>
      <c r="AL35" s="124">
        <f t="shared" ref="AL35:AN35" si="8">SUM(AL5:AL34)</f>
        <v>0.59450078960911623</v>
      </c>
      <c r="AM35" s="124">
        <f t="shared" si="8"/>
        <v>0.40549921039088366</v>
      </c>
      <c r="AN35" s="124">
        <f t="shared" si="8"/>
        <v>0</v>
      </c>
      <c r="AO35" s="334">
        <f>IF($AK$35=0,0,AK35/$AK$35)</f>
        <v>1</v>
      </c>
    </row>
    <row r="36" spans="1:41">
      <c r="A36" s="180"/>
      <c r="B36" s="228"/>
      <c r="C36" s="227"/>
      <c r="D36" s="227"/>
      <c r="E36" s="227"/>
    </row>
    <row r="38" spans="1:41" ht="22.5" customHeight="1" thickBot="1">
      <c r="B38" s="387" t="s">
        <v>307</v>
      </c>
      <c r="C38" s="387"/>
      <c r="D38" s="387"/>
      <c r="E38" s="387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</row>
    <row r="39" spans="1:41" s="229" customFormat="1" ht="26.25" customHeight="1" thickBot="1">
      <c r="B39" s="347" t="s">
        <v>305</v>
      </c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9" t="s">
        <v>322</v>
      </c>
      <c r="AI39" s="350" t="s">
        <v>298</v>
      </c>
      <c r="AJ39" s="350" t="s">
        <v>136</v>
      </c>
    </row>
    <row r="40" spans="1:41" s="229" customFormat="1">
      <c r="B40" s="351" t="s">
        <v>301</v>
      </c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52" t="s">
        <v>323</v>
      </c>
      <c r="AI40" s="353">
        <f>'Gastos com Pessoal'!H129</f>
        <v>691889.37002238724</v>
      </c>
      <c r="AJ40" s="354">
        <f t="shared" ref="AJ40:AJ46" si="9">IF($AI$46=0,0,AI40/$AI$46)</f>
        <v>0.17875930620772013</v>
      </c>
    </row>
    <row r="41" spans="1:41" s="229" customFormat="1">
      <c r="B41" s="355" t="s">
        <v>301</v>
      </c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56" t="s">
        <v>324</v>
      </c>
      <c r="AI41" s="357">
        <f>AK5</f>
        <v>47245.9</v>
      </c>
      <c r="AJ41" s="358">
        <f t="shared" si="9"/>
        <v>1.2206639776653963E-2</v>
      </c>
    </row>
    <row r="42" spans="1:41" s="229" customFormat="1" ht="13.5" thickBot="1">
      <c r="B42" s="359" t="s">
        <v>301</v>
      </c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  <c r="AA42" s="348"/>
      <c r="AB42" s="348"/>
      <c r="AC42" s="348"/>
      <c r="AD42" s="348"/>
      <c r="AE42" s="348"/>
      <c r="AF42" s="348"/>
      <c r="AG42" s="348"/>
      <c r="AH42" s="360" t="s">
        <v>325</v>
      </c>
      <c r="AI42" s="364">
        <f>SUBTOTAL(9,AI40:AI41)</f>
        <v>739135.27002238727</v>
      </c>
      <c r="AJ42" s="361">
        <f t="shared" si="9"/>
        <v>0.19096594598437411</v>
      </c>
    </row>
    <row r="43" spans="1:41" s="229" customFormat="1">
      <c r="B43" s="351" t="s">
        <v>300</v>
      </c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52" t="s">
        <v>323</v>
      </c>
      <c r="AI43" s="353">
        <f>'Gastos com Pessoal'!H130</f>
        <v>1134473.737295988</v>
      </c>
      <c r="AJ43" s="354">
        <f t="shared" si="9"/>
        <v>0.29310717432087202</v>
      </c>
    </row>
    <row r="44" spans="1:41" s="229" customFormat="1">
      <c r="B44" s="355" t="s">
        <v>300</v>
      </c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56" t="s">
        <v>324</v>
      </c>
      <c r="AI44" s="357">
        <f>AK35-AK5</f>
        <v>1996899.2459325339</v>
      </c>
      <c r="AJ44" s="358">
        <f t="shared" si="9"/>
        <v>0.51592687969475393</v>
      </c>
    </row>
    <row r="45" spans="1:41" s="229" customFormat="1" ht="13.5" thickBot="1">
      <c r="B45" s="362" t="s">
        <v>300</v>
      </c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8"/>
      <c r="W45" s="348"/>
      <c r="X45" s="348"/>
      <c r="Y45" s="348"/>
      <c r="Z45" s="348"/>
      <c r="AA45" s="348"/>
      <c r="AB45" s="348"/>
      <c r="AC45" s="348"/>
      <c r="AD45" s="348"/>
      <c r="AE45" s="348"/>
      <c r="AF45" s="348"/>
      <c r="AG45" s="348"/>
      <c r="AH45" s="363" t="s">
        <v>325</v>
      </c>
      <c r="AI45" s="364">
        <f>SUBTOTAL(9,AI43:AI44)</f>
        <v>3131372.9832285219</v>
      </c>
      <c r="AJ45" s="365">
        <f t="shared" si="9"/>
        <v>0.80903405401562589</v>
      </c>
    </row>
    <row r="46" spans="1:41" s="229" customFormat="1" ht="20.25" customHeight="1" thickBot="1">
      <c r="B46" s="384" t="s">
        <v>165</v>
      </c>
      <c r="C46" s="385"/>
      <c r="D46" s="385"/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  <c r="AA46" s="385"/>
      <c r="AB46" s="385"/>
      <c r="AC46" s="385"/>
      <c r="AD46" s="385"/>
      <c r="AE46" s="385"/>
      <c r="AF46" s="385"/>
      <c r="AG46" s="385"/>
      <c r="AH46" s="386"/>
      <c r="AI46" s="366">
        <f>SUBTOTAL(9,AI40:AI45)</f>
        <v>3870508.253250909</v>
      </c>
      <c r="AJ46" s="367">
        <f t="shared" si="9"/>
        <v>1</v>
      </c>
    </row>
    <row r="47" spans="1:41" s="229" customFormat="1" ht="8.25" customHeight="1"/>
  </sheetData>
  <sheetProtection algorithmName="SHA-512" hashValue="oI8n+wj+1ESDsELynLmlmieY0ByXroWp+4WngbNnHmfblflPWbYobvsMvGJXNDWfWCDIizt2wKSAdLNnBpXpGA==" saltValue="yynYclImdFQQGRARydyC2Q==" spinCount="100000" sheet="1" formatRows="0" insertRows="0" deleteColumns="0" deleteRows="0"/>
  <mergeCells count="4">
    <mergeCell ref="B2:AO2"/>
    <mergeCell ref="B46:AH46"/>
    <mergeCell ref="B38:E38"/>
    <mergeCell ref="B3:AO3"/>
  </mergeCells>
  <pageMargins left="0.19685039370078741" right="0.19685039370078741" top="0.59055118110236227" bottom="0.59055118110236227" header="0" footer="0"/>
  <pageSetup paperSize="9" scale="83" fitToHeight="0" orientation="landscape" r:id="rId1"/>
  <headerFooter>
    <oddFooter>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BE140"/>
  <sheetViews>
    <sheetView showGridLines="0" topLeftCell="A2" zoomScaleNormal="100" zoomScaleSheetLayoutView="55" workbookViewId="0">
      <pane xSplit="2" ySplit="3" topLeftCell="T127" activePane="bottomRight" state="frozen"/>
      <selection activeCell="A4" sqref="A4"/>
      <selection pane="topRight" activeCell="A4" sqref="A4"/>
      <selection pane="bottomLeft" activeCell="A4" sqref="A4"/>
      <selection pane="bottomRight" activeCell="O10" sqref="O10"/>
    </sheetView>
  </sheetViews>
  <sheetFormatPr defaultRowHeight="12.75"/>
  <cols>
    <col min="1" max="1" width="6" style="254" customWidth="1"/>
    <col min="2" max="2" width="26.28515625" style="254" customWidth="1"/>
    <col min="3" max="3" width="14.42578125" style="254" customWidth="1"/>
    <col min="4" max="4" width="14.42578125" style="254" bestFit="1" customWidth="1"/>
    <col min="5" max="5" width="12.5703125" style="254" bestFit="1" customWidth="1"/>
    <col min="6" max="7" width="13.85546875" style="254" bestFit="1" customWidth="1"/>
    <col min="8" max="8" width="13.85546875" style="254" customWidth="1"/>
    <col min="9" max="10" width="13.85546875" style="254" bestFit="1" customWidth="1"/>
    <col min="11" max="26" width="13.85546875" style="254" customWidth="1"/>
    <col min="27" max="38" width="13.85546875" style="254" hidden="1" customWidth="1"/>
    <col min="39" max="39" width="15.5703125" style="254" bestFit="1" customWidth="1"/>
    <col min="40" max="40" width="10.42578125" style="256" customWidth="1"/>
    <col min="41" max="48" width="9.140625" style="254"/>
    <col min="49" max="49" width="30.7109375" style="254" hidden="1" customWidth="1"/>
    <col min="50" max="50" width="18.140625" style="254" hidden="1" customWidth="1"/>
    <col min="51" max="51" width="23.28515625" style="254" hidden="1" customWidth="1"/>
    <col min="52" max="53" width="22.85546875" style="254" hidden="1" customWidth="1"/>
    <col min="54" max="54" width="24.5703125" style="254" hidden="1" customWidth="1"/>
    <col min="55" max="57" width="22.42578125" style="254" hidden="1" customWidth="1"/>
    <col min="58" max="16384" width="9.140625" style="254"/>
  </cols>
  <sheetData>
    <row r="1" spans="1:55" s="101" customFormat="1" hidden="1">
      <c r="A1" s="3"/>
      <c r="B1" s="3"/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/>
      <c r="AN1" s="253"/>
      <c r="AX1" s="254"/>
      <c r="AY1" s="254"/>
    </row>
    <row r="2" spans="1:55" s="101" customFormat="1" ht="34.5" customHeight="1">
      <c r="B2" s="304"/>
      <c r="C2" s="383" t="str">
        <f>Capa!A1</f>
        <v>Termo de Parceria celebrado entre o Instituto Estadual do Patrimônio Histórico e Artístico de Minas Gerais - IEPHA/MG e a Associação Pró-Cultura e Promoção das Artes - APPA</v>
      </c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02"/>
      <c r="AP2" s="202"/>
      <c r="AQ2" s="202"/>
      <c r="AR2" s="202"/>
      <c r="AX2" s="254"/>
      <c r="AY2" s="254"/>
    </row>
    <row r="3" spans="1:55" s="101" customFormat="1" ht="21" customHeight="1" thickBot="1">
      <c r="A3" s="294"/>
      <c r="B3" s="296"/>
      <c r="C3" s="389" t="s">
        <v>314</v>
      </c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 t="s">
        <v>314</v>
      </c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 t="s">
        <v>314</v>
      </c>
      <c r="AB3" s="389"/>
      <c r="AC3" s="389"/>
      <c r="AD3" s="389"/>
      <c r="AE3" s="389"/>
      <c r="AF3" s="389"/>
      <c r="AG3" s="389"/>
      <c r="AH3" s="389"/>
      <c r="AI3" s="389"/>
      <c r="AJ3" s="389"/>
      <c r="AK3" s="389"/>
      <c r="AL3" s="389"/>
      <c r="AM3" s="293"/>
      <c r="AN3" s="293"/>
      <c r="AO3" s="202"/>
      <c r="AP3" s="202"/>
      <c r="AQ3" s="202"/>
      <c r="AR3" s="202"/>
    </row>
    <row r="4" spans="1:55" s="101" customFormat="1" ht="24" customHeight="1" thickBot="1">
      <c r="A4" s="97"/>
      <c r="B4" s="97"/>
      <c r="C4" s="116" t="s">
        <v>42</v>
      </c>
      <c r="D4" s="116" t="s">
        <v>43</v>
      </c>
      <c r="E4" s="116" t="s">
        <v>44</v>
      </c>
      <c r="F4" s="116" t="s">
        <v>45</v>
      </c>
      <c r="G4" s="116" t="s">
        <v>46</v>
      </c>
      <c r="H4" s="116" t="s">
        <v>47</v>
      </c>
      <c r="I4" s="116" t="s">
        <v>48</v>
      </c>
      <c r="J4" s="116" t="s">
        <v>49</v>
      </c>
      <c r="K4" s="116" t="s">
        <v>50</v>
      </c>
      <c r="L4" s="116" t="s">
        <v>51</v>
      </c>
      <c r="M4" s="116" t="s">
        <v>52</v>
      </c>
      <c r="N4" s="116" t="s">
        <v>53</v>
      </c>
      <c r="O4" s="116" t="s">
        <v>153</v>
      </c>
      <c r="P4" s="116" t="s">
        <v>154</v>
      </c>
      <c r="Q4" s="116" t="s">
        <v>155</v>
      </c>
      <c r="R4" s="116" t="s">
        <v>156</v>
      </c>
      <c r="S4" s="116" t="s">
        <v>157</v>
      </c>
      <c r="T4" s="116" t="s">
        <v>158</v>
      </c>
      <c r="U4" s="116" t="s">
        <v>159</v>
      </c>
      <c r="V4" s="116" t="s">
        <v>160</v>
      </c>
      <c r="W4" s="116" t="s">
        <v>161</v>
      </c>
      <c r="X4" s="116" t="s">
        <v>162</v>
      </c>
      <c r="Y4" s="116" t="s">
        <v>163</v>
      </c>
      <c r="Z4" s="116" t="s">
        <v>164</v>
      </c>
      <c r="AA4" s="116" t="s">
        <v>370</v>
      </c>
      <c r="AB4" s="116" t="s">
        <v>371</v>
      </c>
      <c r="AC4" s="116" t="s">
        <v>372</v>
      </c>
      <c r="AD4" s="116" t="s">
        <v>373</v>
      </c>
      <c r="AE4" s="116" t="s">
        <v>374</v>
      </c>
      <c r="AF4" s="116" t="s">
        <v>375</v>
      </c>
      <c r="AG4" s="116" t="s">
        <v>376</v>
      </c>
      <c r="AH4" s="116" t="s">
        <v>377</v>
      </c>
      <c r="AI4" s="116" t="s">
        <v>378</v>
      </c>
      <c r="AJ4" s="116" t="s">
        <v>379</v>
      </c>
      <c r="AK4" s="116" t="s">
        <v>380</v>
      </c>
      <c r="AL4" s="116" t="s">
        <v>381</v>
      </c>
      <c r="AM4" s="117" t="s">
        <v>2</v>
      </c>
      <c r="AN4" s="123" t="s">
        <v>219</v>
      </c>
      <c r="AO4" s="202"/>
      <c r="AP4" s="202"/>
      <c r="AQ4" s="202"/>
      <c r="AR4" s="202"/>
    </row>
    <row r="5" spans="1:55" s="101" customFormat="1" ht="23.25" customHeight="1" thickBot="1">
      <c r="A5" s="148" t="s">
        <v>276</v>
      </c>
      <c r="B5" s="148" t="s">
        <v>258</v>
      </c>
      <c r="C5" s="158">
        <v>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>
        <f>C5</f>
        <v>0</v>
      </c>
      <c r="AN5" s="124">
        <f ca="1">IF($AM$14=0,0,AM5/$AM$14)</f>
        <v>0</v>
      </c>
      <c r="AX5" s="254"/>
      <c r="AY5" s="254"/>
    </row>
    <row r="6" spans="1:55" s="101" customFormat="1" ht="23.25" customHeight="1" thickBot="1">
      <c r="A6" s="86"/>
      <c r="B6" s="11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124"/>
      <c r="AX6" s="254"/>
      <c r="AY6" s="254"/>
    </row>
    <row r="7" spans="1:55" s="101" customFormat="1" ht="23.25" customHeight="1" thickBot="1">
      <c r="A7" s="73">
        <v>1</v>
      </c>
      <c r="B7" s="73" t="s">
        <v>149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125"/>
      <c r="AX7" s="254"/>
      <c r="AY7" s="254"/>
    </row>
    <row r="8" spans="1:55" s="101" customFormat="1" ht="23.25" customHeight="1">
      <c r="A8" s="75" t="s">
        <v>4</v>
      </c>
      <c r="B8" s="75" t="s">
        <v>54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126"/>
      <c r="AX8" s="254"/>
      <c r="AY8" s="254"/>
    </row>
    <row r="9" spans="1:55" s="101" customFormat="1" ht="23.25" customHeight="1">
      <c r="A9" s="30" t="s">
        <v>55</v>
      </c>
      <c r="B9" s="13" t="s">
        <v>260</v>
      </c>
      <c r="C9" s="61">
        <f ca="1">SUM(C133:F133)</f>
        <v>957808.39705351111</v>
      </c>
      <c r="D9" s="61">
        <v>0</v>
      </c>
      <c r="E9" s="61">
        <v>0</v>
      </c>
      <c r="F9" s="61">
        <v>0</v>
      </c>
      <c r="G9" s="61">
        <f ca="1">SUM(G133:I133)</f>
        <v>473861.13147970336</v>
      </c>
      <c r="H9" s="61">
        <v>0</v>
      </c>
      <c r="I9" s="61">
        <v>0</v>
      </c>
      <c r="J9" s="61">
        <f ca="1">SUM(J133:L133)</f>
        <v>422750.02036859217</v>
      </c>
      <c r="K9" s="61">
        <v>0</v>
      </c>
      <c r="L9" s="61">
        <v>0</v>
      </c>
      <c r="M9" s="61">
        <f ca="1">2134311.11-C9-G9-J9</f>
        <v>279891.56109819323</v>
      </c>
      <c r="N9" s="61">
        <v>0</v>
      </c>
      <c r="O9" s="61">
        <f ca="1">1704691.09-P9-S9-V9-Y9</f>
        <v>131029.22824881933</v>
      </c>
      <c r="P9" s="61">
        <f ca="1">SUM(P133:R133)</f>
        <v>469606.02091590338</v>
      </c>
      <c r="Q9" s="61">
        <v>0</v>
      </c>
      <c r="R9" s="61">
        <v>0</v>
      </c>
      <c r="S9" s="61">
        <f ca="1">SUM(S133:U133)</f>
        <v>437770.94031322899</v>
      </c>
      <c r="T9" s="61">
        <v>0</v>
      </c>
      <c r="U9" s="61">
        <v>0</v>
      </c>
      <c r="V9" s="61">
        <f ca="1">SUM(V133:X133)</f>
        <v>416659.82920211792</v>
      </c>
      <c r="W9" s="61">
        <v>0</v>
      </c>
      <c r="X9" s="61">
        <v>0</v>
      </c>
      <c r="Y9" s="61">
        <f ca="1">SUM(Y133:Z133)</f>
        <v>249625.07131993046</v>
      </c>
      <c r="Z9" s="61">
        <v>0</v>
      </c>
      <c r="AA9" s="61">
        <v>0</v>
      </c>
      <c r="AB9" s="61">
        <v>0</v>
      </c>
      <c r="AC9" s="61">
        <v>0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147">
        <f t="shared" ref="AM9:AM14" ca="1" si="0">SUM(C9:AL9)</f>
        <v>3839002.1999999993</v>
      </c>
      <c r="AN9" s="159">
        <f t="shared" ref="AN9:AN14" ca="1" si="1">IF($AM$14=0,0,AM9/$AM$14)</f>
        <v>1</v>
      </c>
      <c r="AX9" s="254"/>
      <c r="AY9" s="254"/>
    </row>
    <row r="10" spans="1:55" s="101" customFormat="1" ht="23.25" customHeight="1">
      <c r="A10" s="30" t="s">
        <v>56</v>
      </c>
      <c r="B10" s="13" t="s">
        <v>259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147">
        <f t="shared" si="0"/>
        <v>0</v>
      </c>
      <c r="AN10" s="159">
        <f t="shared" ca="1" si="1"/>
        <v>0</v>
      </c>
      <c r="AX10" s="254"/>
      <c r="AY10" s="254"/>
    </row>
    <row r="11" spans="1:55" s="101" customFormat="1" ht="23.25" customHeight="1" thickBot="1">
      <c r="A11" s="30" t="s">
        <v>57</v>
      </c>
      <c r="B11" s="13" t="s">
        <v>166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147">
        <f t="shared" si="0"/>
        <v>0</v>
      </c>
      <c r="AN11" s="159">
        <f t="shared" ca="1" si="1"/>
        <v>0</v>
      </c>
      <c r="AX11" s="254"/>
      <c r="AY11" s="254"/>
    </row>
    <row r="12" spans="1:55" s="101" customFormat="1" ht="23.25" customHeight="1" thickBot="1">
      <c r="A12" s="214" t="s">
        <v>318</v>
      </c>
      <c r="B12" s="215" t="s">
        <v>293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8">
        <v>0</v>
      </c>
      <c r="I12" s="158">
        <v>0</v>
      </c>
      <c r="J12" s="158">
        <v>0</v>
      </c>
      <c r="K12" s="158">
        <v>0</v>
      </c>
      <c r="L12" s="158">
        <v>0</v>
      </c>
      <c r="M12" s="158">
        <v>0</v>
      </c>
      <c r="N12" s="158">
        <v>0</v>
      </c>
      <c r="O12" s="158">
        <v>0</v>
      </c>
      <c r="P12" s="158">
        <v>0</v>
      </c>
      <c r="Q12" s="158">
        <v>0</v>
      </c>
      <c r="R12" s="158">
        <v>0</v>
      </c>
      <c r="S12" s="158">
        <v>0</v>
      </c>
      <c r="T12" s="158">
        <v>0</v>
      </c>
      <c r="U12" s="158">
        <v>0</v>
      </c>
      <c r="V12" s="158">
        <v>0</v>
      </c>
      <c r="W12" s="158">
        <v>0</v>
      </c>
      <c r="X12" s="158">
        <v>0</v>
      </c>
      <c r="Y12" s="158">
        <v>0</v>
      </c>
      <c r="Z12" s="158">
        <v>0</v>
      </c>
      <c r="AA12" s="158">
        <v>0</v>
      </c>
      <c r="AB12" s="158">
        <v>0</v>
      </c>
      <c r="AC12" s="158">
        <v>0</v>
      </c>
      <c r="AD12" s="158">
        <v>0</v>
      </c>
      <c r="AE12" s="158">
        <v>0</v>
      </c>
      <c r="AF12" s="158">
        <v>0</v>
      </c>
      <c r="AG12" s="158">
        <v>0</v>
      </c>
      <c r="AH12" s="158">
        <v>0</v>
      </c>
      <c r="AI12" s="158">
        <v>0</v>
      </c>
      <c r="AJ12" s="158">
        <v>0</v>
      </c>
      <c r="AK12" s="158">
        <v>0</v>
      </c>
      <c r="AL12" s="158">
        <v>0</v>
      </c>
      <c r="AM12" s="83">
        <f t="shared" si="0"/>
        <v>0</v>
      </c>
      <c r="AN12" s="213">
        <f t="shared" ca="1" si="1"/>
        <v>0</v>
      </c>
      <c r="AX12" s="254"/>
      <c r="AY12" s="254"/>
    </row>
    <row r="13" spans="1:55" s="101" customFormat="1" ht="23.25" customHeight="1" thickBot="1">
      <c r="A13" s="148" t="s">
        <v>263</v>
      </c>
      <c r="B13" s="82"/>
      <c r="C13" s="83">
        <f ca="1">SUBTOTAL(109,C9:C12)</f>
        <v>957808.39705351111</v>
      </c>
      <c r="D13" s="83">
        <f t="shared" ref="D13:F13" si="2">SUBTOTAL(109,D9:D12)</f>
        <v>0</v>
      </c>
      <c r="E13" s="83">
        <f t="shared" si="2"/>
        <v>0</v>
      </c>
      <c r="F13" s="83">
        <f t="shared" si="2"/>
        <v>0</v>
      </c>
      <c r="G13" s="83">
        <f t="shared" ref="G13" ca="1" si="3">SUBTOTAL(109,G9:G12)</f>
        <v>473861.13147970336</v>
      </c>
      <c r="H13" s="83">
        <f t="shared" ref="H13" si="4">SUBTOTAL(109,H9:H12)</f>
        <v>0</v>
      </c>
      <c r="I13" s="83">
        <f t="shared" ref="I13" si="5">SUBTOTAL(109,I9:I12)</f>
        <v>0</v>
      </c>
      <c r="J13" s="83">
        <f t="shared" ref="J13" ca="1" si="6">SUBTOTAL(109,J9:J12)</f>
        <v>422750.02036859217</v>
      </c>
      <c r="K13" s="83">
        <f t="shared" ref="K13" si="7">SUBTOTAL(109,K9:K12)</f>
        <v>0</v>
      </c>
      <c r="L13" s="83">
        <f t="shared" ref="L13" si="8">SUBTOTAL(109,L9:L12)</f>
        <v>0</v>
      </c>
      <c r="M13" s="83">
        <f t="shared" ref="M13" ca="1" si="9">SUBTOTAL(109,M9:M12)</f>
        <v>279891.56109819323</v>
      </c>
      <c r="N13" s="83">
        <f t="shared" ref="N13" si="10">SUBTOTAL(109,N9:N12)</f>
        <v>0</v>
      </c>
      <c r="O13" s="83">
        <f t="shared" ref="O13" ca="1" si="11">SUBTOTAL(109,O9:O12)</f>
        <v>131029.22824881933</v>
      </c>
      <c r="P13" s="83">
        <f t="shared" ref="P13" ca="1" si="12">SUBTOTAL(109,P9:P12)</f>
        <v>469606.02091590338</v>
      </c>
      <c r="Q13" s="83">
        <f t="shared" ref="Q13" si="13">SUBTOTAL(109,Q9:Q12)</f>
        <v>0</v>
      </c>
      <c r="R13" s="83">
        <f t="shared" ref="R13" si="14">SUBTOTAL(109,R9:R12)</f>
        <v>0</v>
      </c>
      <c r="S13" s="83">
        <f t="shared" ref="S13" ca="1" si="15">SUBTOTAL(109,S9:S12)</f>
        <v>437770.94031322899</v>
      </c>
      <c r="T13" s="83">
        <f t="shared" ref="T13" si="16">SUBTOTAL(109,T9:T12)</f>
        <v>0</v>
      </c>
      <c r="U13" s="83">
        <f t="shared" ref="U13" si="17">SUBTOTAL(109,U9:U12)</f>
        <v>0</v>
      </c>
      <c r="V13" s="83">
        <f t="shared" ref="V13" ca="1" si="18">SUBTOTAL(109,V9:V12)</f>
        <v>416659.82920211792</v>
      </c>
      <c r="W13" s="83">
        <f t="shared" ref="W13" si="19">SUBTOTAL(109,W9:W12)</f>
        <v>0</v>
      </c>
      <c r="X13" s="83">
        <f t="shared" ref="X13" si="20">SUBTOTAL(109,X9:X12)</f>
        <v>0</v>
      </c>
      <c r="Y13" s="83">
        <f t="shared" ref="Y13:AL13" ca="1" si="21">SUBTOTAL(109,Y9:Y12)</f>
        <v>249625.07131993046</v>
      </c>
      <c r="Z13" s="83">
        <f t="shared" si="21"/>
        <v>0</v>
      </c>
      <c r="AA13" s="83">
        <f t="shared" si="21"/>
        <v>0</v>
      </c>
      <c r="AB13" s="83">
        <f t="shared" si="21"/>
        <v>0</v>
      </c>
      <c r="AC13" s="83">
        <f t="shared" ref="AC13" si="22">SUBTOTAL(109,AC9:AC12)</f>
        <v>0</v>
      </c>
      <c r="AD13" s="83">
        <f t="shared" si="21"/>
        <v>0</v>
      </c>
      <c r="AE13" s="83">
        <f t="shared" si="21"/>
        <v>0</v>
      </c>
      <c r="AF13" s="83">
        <f t="shared" si="21"/>
        <v>0</v>
      </c>
      <c r="AG13" s="83">
        <f t="shared" ref="AG13" si="23">SUBTOTAL(109,AG9:AG12)</f>
        <v>0</v>
      </c>
      <c r="AH13" s="83">
        <f t="shared" si="21"/>
        <v>0</v>
      </c>
      <c r="AI13" s="83">
        <f t="shared" si="21"/>
        <v>0</v>
      </c>
      <c r="AJ13" s="83">
        <f t="shared" si="21"/>
        <v>0</v>
      </c>
      <c r="AK13" s="83">
        <f t="shared" ref="AK13" si="24">SUBTOTAL(109,AK9:AK12)</f>
        <v>0</v>
      </c>
      <c r="AL13" s="83">
        <f t="shared" si="21"/>
        <v>0</v>
      </c>
      <c r="AM13" s="83">
        <f t="shared" ca="1" si="0"/>
        <v>3839002.1999999993</v>
      </c>
      <c r="AN13" s="124">
        <f t="shared" ca="1" si="1"/>
        <v>1</v>
      </c>
      <c r="AX13" s="254"/>
      <c r="AY13" s="254"/>
    </row>
    <row r="14" spans="1:55" s="101" customFormat="1" ht="23.25" customHeight="1" thickBot="1">
      <c r="A14" s="86" t="s">
        <v>291</v>
      </c>
      <c r="B14" s="119"/>
      <c r="C14" s="83">
        <f t="shared" ref="C14:Y14" ca="1" si="25">SUBTOTAL(109,C5:C13)</f>
        <v>957808.39705351111</v>
      </c>
      <c r="D14" s="83">
        <f t="shared" si="25"/>
        <v>0</v>
      </c>
      <c r="E14" s="83">
        <f t="shared" si="25"/>
        <v>0</v>
      </c>
      <c r="F14" s="83">
        <f t="shared" si="25"/>
        <v>0</v>
      </c>
      <c r="G14" s="83">
        <f t="shared" ca="1" si="25"/>
        <v>473861.13147970336</v>
      </c>
      <c r="H14" s="83">
        <f t="shared" si="25"/>
        <v>0</v>
      </c>
      <c r="I14" s="83">
        <f t="shared" si="25"/>
        <v>0</v>
      </c>
      <c r="J14" s="83">
        <f t="shared" ca="1" si="25"/>
        <v>422750.02036859217</v>
      </c>
      <c r="K14" s="83">
        <f t="shared" si="25"/>
        <v>0</v>
      </c>
      <c r="L14" s="83">
        <f t="shared" si="25"/>
        <v>0</v>
      </c>
      <c r="M14" s="83">
        <f t="shared" ca="1" si="25"/>
        <v>279891.56109819323</v>
      </c>
      <c r="N14" s="83">
        <f t="shared" si="25"/>
        <v>0</v>
      </c>
      <c r="O14" s="83">
        <f t="shared" ca="1" si="25"/>
        <v>131029.22824881933</v>
      </c>
      <c r="P14" s="83">
        <f t="shared" ca="1" si="25"/>
        <v>469606.02091590338</v>
      </c>
      <c r="Q14" s="83">
        <f t="shared" si="25"/>
        <v>0</v>
      </c>
      <c r="R14" s="83">
        <f t="shared" si="25"/>
        <v>0</v>
      </c>
      <c r="S14" s="83">
        <f t="shared" ca="1" si="25"/>
        <v>437770.94031322899</v>
      </c>
      <c r="T14" s="83">
        <f t="shared" si="25"/>
        <v>0</v>
      </c>
      <c r="U14" s="83">
        <f t="shared" si="25"/>
        <v>0</v>
      </c>
      <c r="V14" s="83">
        <f t="shared" ca="1" si="25"/>
        <v>416659.82920211792</v>
      </c>
      <c r="W14" s="83">
        <f t="shared" si="25"/>
        <v>0</v>
      </c>
      <c r="X14" s="83">
        <f t="shared" si="25"/>
        <v>0</v>
      </c>
      <c r="Y14" s="83">
        <f t="shared" ca="1" si="25"/>
        <v>249625.07131993046</v>
      </c>
      <c r="Z14" s="83">
        <f t="shared" ref="Z14:AL14" si="26">SUBTOTAL(109,Z5:Z13)</f>
        <v>0</v>
      </c>
      <c r="AA14" s="83">
        <f t="shared" si="26"/>
        <v>0</v>
      </c>
      <c r="AB14" s="83">
        <f t="shared" si="26"/>
        <v>0</v>
      </c>
      <c r="AC14" s="83">
        <f t="shared" si="26"/>
        <v>0</v>
      </c>
      <c r="AD14" s="83">
        <f t="shared" si="26"/>
        <v>0</v>
      </c>
      <c r="AE14" s="83">
        <f t="shared" si="26"/>
        <v>0</v>
      </c>
      <c r="AF14" s="83">
        <f t="shared" si="26"/>
        <v>0</v>
      </c>
      <c r="AG14" s="83">
        <f t="shared" si="26"/>
        <v>0</v>
      </c>
      <c r="AH14" s="83">
        <f t="shared" si="26"/>
        <v>0</v>
      </c>
      <c r="AI14" s="83">
        <f t="shared" si="26"/>
        <v>0</v>
      </c>
      <c r="AJ14" s="83">
        <f t="shared" si="26"/>
        <v>0</v>
      </c>
      <c r="AK14" s="83">
        <f t="shared" si="26"/>
        <v>0</v>
      </c>
      <c r="AL14" s="83">
        <f t="shared" si="26"/>
        <v>0</v>
      </c>
      <c r="AM14" s="83">
        <f t="shared" ca="1" si="0"/>
        <v>3839002.1999999993</v>
      </c>
      <c r="AN14" s="124">
        <f t="shared" ca="1" si="1"/>
        <v>1</v>
      </c>
      <c r="AX14" s="254"/>
      <c r="AY14" s="254"/>
    </row>
    <row r="15" spans="1:55" s="101" customFormat="1" ht="23.25" customHeight="1" thickBot="1">
      <c r="A15" s="84"/>
      <c r="B15" s="73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127"/>
      <c r="AW15" s="287"/>
      <c r="AX15" s="288" t="s">
        <v>362</v>
      </c>
      <c r="AY15" s="288" t="s">
        <v>359</v>
      </c>
      <c r="AZ15" s="287" t="s">
        <v>357</v>
      </c>
      <c r="BA15" s="287" t="s">
        <v>361</v>
      </c>
      <c r="BB15" s="287" t="s">
        <v>387</v>
      </c>
      <c r="BC15" s="287" t="s">
        <v>388</v>
      </c>
    </row>
    <row r="16" spans="1:55" s="101" customFormat="1" ht="23.25" customHeight="1" thickBot="1">
      <c r="A16" s="86">
        <v>2</v>
      </c>
      <c r="B16" s="73" t="s">
        <v>150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127"/>
      <c r="AW16" s="287"/>
      <c r="AX16" s="288" t="s">
        <v>358</v>
      </c>
      <c r="AY16" s="288" t="s">
        <v>9</v>
      </c>
      <c r="AZ16" s="288" t="s">
        <v>9</v>
      </c>
      <c r="BA16" s="288" t="s">
        <v>9</v>
      </c>
      <c r="BB16" s="287"/>
      <c r="BC16" s="287"/>
    </row>
    <row r="17" spans="1:55" s="101" customFormat="1" ht="23.25" customHeight="1">
      <c r="A17" s="75" t="s">
        <v>27</v>
      </c>
      <c r="B17" s="87" t="s">
        <v>218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128"/>
      <c r="AW17" s="287"/>
      <c r="AX17" s="288"/>
      <c r="AY17" s="288"/>
      <c r="AZ17" s="287"/>
      <c r="BA17" s="287"/>
      <c r="BB17" s="287"/>
      <c r="BC17" s="287"/>
    </row>
    <row r="18" spans="1:55" s="101" customFormat="1" ht="23.25" customHeight="1">
      <c r="A18" s="89" t="s">
        <v>5</v>
      </c>
      <c r="B18" s="90" t="s">
        <v>58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129"/>
      <c r="AW18" s="287"/>
      <c r="AX18" s="288" t="s">
        <v>352</v>
      </c>
      <c r="AY18" s="288"/>
      <c r="AZ18" s="287"/>
      <c r="BA18" s="287"/>
      <c r="BB18" s="287"/>
      <c r="BC18" s="287"/>
    </row>
    <row r="19" spans="1:55" s="101" customFormat="1" ht="23.25" customHeight="1">
      <c r="A19" s="31" t="s">
        <v>96</v>
      </c>
      <c r="B19" s="13" t="s">
        <v>3</v>
      </c>
      <c r="C19" s="152">
        <f t="array" aca="1" ref="C19" ca="1">SUM((C$1&gt;='Gastos com Pessoal'!$F$7:$F$106)*(C$1&lt;='Gastos com Pessoal'!$G$7:$G$106)*INDIRECT(CONCATENATE("'Encargos e Benefícios'!",$AX19))*(IF('Gastos com Pessoal'!$H$7:$H$106&lt;=C$1,('Gastos com Pessoal'!$I$7:$I$106)+1,1))*(IF('Gastos com Pessoal'!$M$7:$M$106&lt;=C$1,('Gastos com Pessoal'!$N$7:$N$106)+1,1))*(IF('Gastos com Pessoal'!$R$7:$R$106&lt;=C$1,('Gastos com Pessoal'!$S$7:$S$106)+1,1)))</f>
        <v>31000</v>
      </c>
      <c r="D19" s="152">
        <f t="array" aca="1" ref="D19" ca="1">SUM((D$1&gt;='Gastos com Pessoal'!$F$7:$F$106)*(D$1&lt;='Gastos com Pessoal'!$G$7:$G$106)*INDIRECT(CONCATENATE("'Encargos e Benefícios'!",$AX19))*(IF('Gastos com Pessoal'!$H$7:$H$106&lt;=D$1,('Gastos com Pessoal'!$I$7:$I$106)+1,1))*(IF('Gastos com Pessoal'!$M$7:$M$106&lt;=D$1,('Gastos com Pessoal'!$N$7:$N$106)+1,1))*(IF('Gastos com Pessoal'!$R$7:$R$106&lt;=D$1,('Gastos com Pessoal'!$S$7:$S$106)+1,1)))</f>
        <v>31000</v>
      </c>
      <c r="E19" s="152">
        <f t="array" aca="1" ref="E19" ca="1">SUM((E$1&gt;='Gastos com Pessoal'!$F$7:$F$106)*(E$1&lt;='Gastos com Pessoal'!$G$7:$G$106)*INDIRECT(CONCATENATE("'Encargos e Benefícios'!",$AX19))*(IF('Gastos com Pessoal'!$H$7:$H$106&lt;=E$1,('Gastos com Pessoal'!$I$7:$I$106)+1,1))*(IF('Gastos com Pessoal'!$M$7:$M$106&lt;=E$1,('Gastos com Pessoal'!$N$7:$N$106)+1,1))*(IF('Gastos com Pessoal'!$R$7:$R$106&lt;=E$1,('Gastos com Pessoal'!$S$7:$S$106)+1,1)))</f>
        <v>31000</v>
      </c>
      <c r="F19" s="152">
        <f t="array" aca="1" ref="F19" ca="1">SUM((F$1&gt;='Gastos com Pessoal'!$F$7:$F$106)*(F$1&lt;='Gastos com Pessoal'!$G$7:$G$106)*INDIRECT(CONCATENATE("'Encargos e Benefícios'!",$AX19))*(IF('Gastos com Pessoal'!$H$7:$H$106&lt;=F$1,('Gastos com Pessoal'!$I$7:$I$106)+1,1))*(IF('Gastos com Pessoal'!$M$7:$M$106&lt;=F$1,('Gastos com Pessoal'!$N$7:$N$106)+1,1))*(IF('Gastos com Pessoal'!$R$7:$R$106&lt;=F$1,('Gastos com Pessoal'!$S$7:$S$106)+1,1)))</f>
        <v>31000</v>
      </c>
      <c r="G19" s="152">
        <f t="array" aca="1" ref="G19" ca="1">SUM((G$1&gt;='Gastos com Pessoal'!$F$7:$F$106)*(G$1&lt;='Gastos com Pessoal'!$G$7:$G$106)*INDIRECT(CONCATENATE("'Encargos e Benefícios'!",$AX19))*(IF('Gastos com Pessoal'!$H$7:$H$106&lt;=G$1,('Gastos com Pessoal'!$I$7:$I$106)+1,1))*(IF('Gastos com Pessoal'!$M$7:$M$106&lt;=G$1,('Gastos com Pessoal'!$N$7:$N$106)+1,1))*(IF('Gastos com Pessoal'!$R$7:$R$106&lt;=G$1,('Gastos com Pessoal'!$S$7:$S$106)+1,1)))</f>
        <v>31310</v>
      </c>
      <c r="H19" s="152">
        <f t="array" aca="1" ref="H19" ca="1">SUM((H$1&gt;='Gastos com Pessoal'!$F$7:$F$106)*(H$1&lt;='Gastos com Pessoal'!$G$7:$G$106)*INDIRECT(CONCATENATE("'Encargos e Benefícios'!",$AX19))*(IF('Gastos com Pessoal'!$H$7:$H$106&lt;=H$1,('Gastos com Pessoal'!$I$7:$I$106)+1,1))*(IF('Gastos com Pessoal'!$M$7:$M$106&lt;=H$1,('Gastos com Pessoal'!$N$7:$N$106)+1,1))*(IF('Gastos com Pessoal'!$R$7:$R$106&lt;=H$1,('Gastos com Pessoal'!$S$7:$S$106)+1,1)))</f>
        <v>31310</v>
      </c>
      <c r="I19" s="152">
        <f t="array" aca="1" ref="I19" ca="1">SUM((I$1&gt;='Gastos com Pessoal'!$F$7:$F$106)*(I$1&lt;='Gastos com Pessoal'!$G$7:$G$106)*INDIRECT(CONCATENATE("'Encargos e Benefícios'!",$AX19))*(IF('Gastos com Pessoal'!$H$7:$H$106&lt;=I$1,('Gastos com Pessoal'!$I$7:$I$106)+1,1))*(IF('Gastos com Pessoal'!$M$7:$M$106&lt;=I$1,('Gastos com Pessoal'!$N$7:$N$106)+1,1))*(IF('Gastos com Pessoal'!$R$7:$R$106&lt;=I$1,('Gastos com Pessoal'!$S$7:$S$106)+1,1)))</f>
        <v>31310</v>
      </c>
      <c r="J19" s="152">
        <f t="array" aca="1" ref="J19" ca="1">SUM((J$1&gt;='Gastos com Pessoal'!$F$7:$F$106)*(J$1&lt;='Gastos com Pessoal'!$G$7:$G$106)*INDIRECT(CONCATENATE("'Encargos e Benefícios'!",$AX19))*(IF('Gastos com Pessoal'!$H$7:$H$106&lt;=J$1,('Gastos com Pessoal'!$I$7:$I$106)+1,1))*(IF('Gastos com Pessoal'!$M$7:$M$106&lt;=J$1,('Gastos com Pessoal'!$N$7:$N$106)+1,1))*(IF('Gastos com Pessoal'!$R$7:$R$106&lt;=J$1,('Gastos com Pessoal'!$S$7:$S$106)+1,1)))</f>
        <v>31310</v>
      </c>
      <c r="K19" s="152">
        <f t="array" aca="1" ref="K19" ca="1">SUM((K$1&gt;='Gastos com Pessoal'!$F$7:$F$106)*(K$1&lt;='Gastos com Pessoal'!$G$7:$G$106)*INDIRECT(CONCATENATE("'Encargos e Benefícios'!",$AX19))*(IF('Gastos com Pessoal'!$H$7:$H$106&lt;=K$1,('Gastos com Pessoal'!$I$7:$I$106)+1,1))*(IF('Gastos com Pessoal'!$M$7:$M$106&lt;=K$1,('Gastos com Pessoal'!$N$7:$N$106)+1,1))*(IF('Gastos com Pessoal'!$R$7:$R$106&lt;=K$1,('Gastos com Pessoal'!$S$7:$S$106)+1,1)))</f>
        <v>31310</v>
      </c>
      <c r="L19" s="152">
        <f t="array" aca="1" ref="L19" ca="1">SUM((L$1&gt;='Gastos com Pessoal'!$F$7:$F$106)*(L$1&lt;='Gastos com Pessoal'!$G$7:$G$106)*INDIRECT(CONCATENATE("'Encargos e Benefícios'!",$AX19))*(IF('Gastos com Pessoal'!$H$7:$H$106&lt;=L$1,('Gastos com Pessoal'!$I$7:$I$106)+1,1))*(IF('Gastos com Pessoal'!$M$7:$M$106&lt;=L$1,('Gastos com Pessoal'!$N$7:$N$106)+1,1))*(IF('Gastos com Pessoal'!$R$7:$R$106&lt;=L$1,('Gastos com Pessoal'!$S$7:$S$106)+1,1)))</f>
        <v>31310</v>
      </c>
      <c r="M19" s="152">
        <f t="array" aca="1" ref="M19" ca="1">SUM((M$1&gt;='Gastos com Pessoal'!$F$7:$F$106)*(M$1&lt;='Gastos com Pessoal'!$G$7:$G$106)*INDIRECT(CONCATENATE("'Encargos e Benefícios'!",$AX19))*(IF('Gastos com Pessoal'!$H$7:$H$106&lt;=M$1,('Gastos com Pessoal'!$I$7:$I$106)+1,1))*(IF('Gastos com Pessoal'!$M$7:$M$106&lt;=M$1,('Gastos com Pessoal'!$N$7:$N$106)+1,1))*(IF('Gastos com Pessoal'!$R$7:$R$106&lt;=M$1,('Gastos com Pessoal'!$S$7:$S$106)+1,1)))</f>
        <v>31310</v>
      </c>
      <c r="N19" s="152">
        <f t="array" aca="1" ref="N19" ca="1">SUM((N$1&gt;='Gastos com Pessoal'!$F$7:$F$106)*(N$1&lt;='Gastos com Pessoal'!$G$7:$G$106)*INDIRECT(CONCATENATE("'Encargos e Benefícios'!",$AX19))*(IF('Gastos com Pessoal'!$H$7:$H$106&lt;=N$1,('Gastos com Pessoal'!$I$7:$I$106)+1,1))*(IF('Gastos com Pessoal'!$M$7:$M$106&lt;=N$1,('Gastos com Pessoal'!$N$7:$N$106)+1,1))*(IF('Gastos com Pessoal'!$R$7:$R$106&lt;=N$1,('Gastos com Pessoal'!$S$7:$S$106)+1,1)))</f>
        <v>31310</v>
      </c>
      <c r="O19" s="152">
        <f t="array" aca="1" ref="O19" ca="1">SUM((O$1&gt;='Gastos com Pessoal'!$F$7:$F$106)*(O$1&lt;='Gastos com Pessoal'!$G$7:$G$106)*INDIRECT(CONCATENATE("'Encargos e Benefícios'!",$AX19))*(IF('Gastos com Pessoal'!$H$7:$H$106&lt;=O$1,('Gastos com Pessoal'!$I$7:$I$106)+1,1))*(IF('Gastos com Pessoal'!$M$7:$M$106&lt;=O$1,('Gastos com Pessoal'!$N$7:$N$106)+1,1))*(IF('Gastos com Pessoal'!$R$7:$R$106&lt;=O$1,('Gastos com Pessoal'!$S$7:$S$106)+1,1)))</f>
        <v>31310</v>
      </c>
      <c r="P19" s="152">
        <f t="array" aca="1" ref="P19" ca="1">SUM((P$1&gt;='Gastos com Pessoal'!$F$7:$F$106)*(P$1&lt;='Gastos com Pessoal'!$G$7:$G$106)*INDIRECT(CONCATENATE("'Encargos e Benefícios'!",$AX19))*(IF('Gastos com Pessoal'!$H$7:$H$106&lt;=P$1,('Gastos com Pessoal'!$I$7:$I$106)+1,1))*(IF('Gastos com Pessoal'!$M$7:$M$106&lt;=P$1,('Gastos com Pessoal'!$N$7:$N$106)+1,1))*(IF('Gastos com Pessoal'!$R$7:$R$106&lt;=P$1,('Gastos com Pessoal'!$S$7:$S$106)+1,1)))</f>
        <v>31310</v>
      </c>
      <c r="Q19" s="152">
        <f t="array" aca="1" ref="Q19" ca="1">SUM((Q$1&gt;='Gastos com Pessoal'!$F$7:$F$106)*(Q$1&lt;='Gastos com Pessoal'!$G$7:$G$106)*INDIRECT(CONCATENATE("'Encargos e Benefícios'!",$AX19))*(IF('Gastos com Pessoal'!$H$7:$H$106&lt;=Q$1,('Gastos com Pessoal'!$I$7:$I$106)+1,1))*(IF('Gastos com Pessoal'!$M$7:$M$106&lt;=Q$1,('Gastos com Pessoal'!$N$7:$N$106)+1,1))*(IF('Gastos com Pessoal'!$R$7:$R$106&lt;=Q$1,('Gastos com Pessoal'!$S$7:$S$106)+1,1)))</f>
        <v>31310</v>
      </c>
      <c r="R19" s="152">
        <f t="array" aca="1" ref="R19" ca="1">SUM((R$1&gt;='Gastos com Pessoal'!$F$7:$F$106)*(R$1&lt;='Gastos com Pessoal'!$G$7:$G$106)*INDIRECT(CONCATENATE("'Encargos e Benefícios'!",$AX19))*(IF('Gastos com Pessoal'!$H$7:$H$106&lt;=R$1,('Gastos com Pessoal'!$I$7:$I$106)+1,1))*(IF('Gastos com Pessoal'!$M$7:$M$106&lt;=R$1,('Gastos com Pessoal'!$N$7:$N$106)+1,1))*(IF('Gastos com Pessoal'!$R$7:$R$106&lt;=R$1,('Gastos com Pessoal'!$S$7:$S$106)+1,1)))</f>
        <v>31310</v>
      </c>
      <c r="S19" s="152">
        <f t="array" aca="1" ref="S19" ca="1">SUM((S$1&gt;='Gastos com Pessoal'!$F$7:$F$106)*(S$1&lt;='Gastos com Pessoal'!$G$7:$G$106)*INDIRECT(CONCATENATE("'Encargos e Benefícios'!",$AX19))*(IF('Gastos com Pessoal'!$H$7:$H$106&lt;=S$1,('Gastos com Pessoal'!$I$7:$I$106)+1,1))*(IF('Gastos com Pessoal'!$M$7:$M$106&lt;=S$1,('Gastos com Pessoal'!$N$7:$N$106)+1,1))*(IF('Gastos com Pessoal'!$R$7:$R$106&lt;=S$1,('Gastos com Pessoal'!$S$7:$S$106)+1,1)))</f>
        <v>31623.1</v>
      </c>
      <c r="T19" s="152">
        <f t="array" aca="1" ref="T19" ca="1">SUM((T$1&gt;='Gastos com Pessoal'!$F$7:$F$106)*(T$1&lt;='Gastos com Pessoal'!$G$7:$G$106)*INDIRECT(CONCATENATE("'Encargos e Benefícios'!",$AX19))*(IF('Gastos com Pessoal'!$H$7:$H$106&lt;=T$1,('Gastos com Pessoal'!$I$7:$I$106)+1,1))*(IF('Gastos com Pessoal'!$M$7:$M$106&lt;=T$1,('Gastos com Pessoal'!$N$7:$N$106)+1,1))*(IF('Gastos com Pessoal'!$R$7:$R$106&lt;=T$1,('Gastos com Pessoal'!$S$7:$S$106)+1,1)))</f>
        <v>31623.1</v>
      </c>
      <c r="U19" s="152">
        <f t="array" aca="1" ref="U19" ca="1">SUM((U$1&gt;='Gastos com Pessoal'!$F$7:$F$106)*(U$1&lt;='Gastos com Pessoal'!$G$7:$G$106)*INDIRECT(CONCATENATE("'Encargos e Benefícios'!",$AX19))*(IF('Gastos com Pessoal'!$H$7:$H$106&lt;=U$1,('Gastos com Pessoal'!$I$7:$I$106)+1,1))*(IF('Gastos com Pessoal'!$M$7:$M$106&lt;=U$1,('Gastos com Pessoal'!$N$7:$N$106)+1,1))*(IF('Gastos com Pessoal'!$R$7:$R$106&lt;=U$1,('Gastos com Pessoal'!$S$7:$S$106)+1,1)))</f>
        <v>31623.1</v>
      </c>
      <c r="V19" s="152">
        <f t="array" aca="1" ref="V19" ca="1">SUM((V$1&gt;='Gastos com Pessoal'!$F$7:$F$106)*(V$1&lt;='Gastos com Pessoal'!$G$7:$G$106)*INDIRECT(CONCATENATE("'Encargos e Benefícios'!",$AX19))*(IF('Gastos com Pessoal'!$H$7:$H$106&lt;=V$1,('Gastos com Pessoal'!$I$7:$I$106)+1,1))*(IF('Gastos com Pessoal'!$M$7:$M$106&lt;=V$1,('Gastos com Pessoal'!$N$7:$N$106)+1,1))*(IF('Gastos com Pessoal'!$R$7:$R$106&lt;=V$1,('Gastos com Pessoal'!$S$7:$S$106)+1,1)))</f>
        <v>31623.1</v>
      </c>
      <c r="W19" s="152">
        <f t="array" aca="1" ref="W19" ca="1">SUM((W$1&gt;='Gastos com Pessoal'!$F$7:$F$106)*(W$1&lt;='Gastos com Pessoal'!$G$7:$G$106)*INDIRECT(CONCATENATE("'Encargos e Benefícios'!",$AX19))*(IF('Gastos com Pessoal'!$H$7:$H$106&lt;=W$1,('Gastos com Pessoal'!$I$7:$I$106)+1,1))*(IF('Gastos com Pessoal'!$M$7:$M$106&lt;=W$1,('Gastos com Pessoal'!$N$7:$N$106)+1,1))*(IF('Gastos com Pessoal'!$R$7:$R$106&lt;=W$1,('Gastos com Pessoal'!$S$7:$S$106)+1,1)))</f>
        <v>31623.1</v>
      </c>
      <c r="X19" s="152">
        <f t="array" aca="1" ref="X19" ca="1">SUM((X$1&gt;='Gastos com Pessoal'!$F$7:$F$106)*(X$1&lt;='Gastos com Pessoal'!$G$7:$G$106)*INDIRECT(CONCATENATE("'Encargos e Benefícios'!",$AX19))*(IF('Gastos com Pessoal'!$H$7:$H$106&lt;=X$1,('Gastos com Pessoal'!$I$7:$I$106)+1,1))*(IF('Gastos com Pessoal'!$M$7:$M$106&lt;=X$1,('Gastos com Pessoal'!$N$7:$N$106)+1,1))*(IF('Gastos com Pessoal'!$R$7:$R$106&lt;=X$1,('Gastos com Pessoal'!$S$7:$S$106)+1,1)))</f>
        <v>31623.1</v>
      </c>
      <c r="Y19" s="152">
        <f t="array" aca="1" ref="Y19" ca="1">SUM((Y$1&gt;='Gastos com Pessoal'!$F$7:$F$106)*(Y$1&lt;='Gastos com Pessoal'!$G$7:$G$106)*INDIRECT(CONCATENATE("'Encargos e Benefícios'!",$AX19))*(IF('Gastos com Pessoal'!$H$7:$H$106&lt;=Y$1,('Gastos com Pessoal'!$I$7:$I$106)+1,1))*(IF('Gastos com Pessoal'!$M$7:$M$106&lt;=Y$1,('Gastos com Pessoal'!$N$7:$N$106)+1,1))*(IF('Gastos com Pessoal'!$R$7:$R$106&lt;=Y$1,('Gastos com Pessoal'!$S$7:$S$106)+1,1)))</f>
        <v>31623.1</v>
      </c>
      <c r="Z19" s="152">
        <f t="array" aca="1" ref="Z19" ca="1">SUM((Z$1&gt;='Gastos com Pessoal'!$F$7:$F$106)*(Z$1&lt;='Gastos com Pessoal'!$G$7:$G$106)*INDIRECT(CONCATENATE("'Encargos e Benefícios'!",$AX19))*(IF('Gastos com Pessoal'!$H$7:$H$106&lt;=Z$1,('Gastos com Pessoal'!$I$7:$I$106)+1,1))*(IF('Gastos com Pessoal'!$M$7:$M$106&lt;=Z$1,('Gastos com Pessoal'!$N$7:$N$106)+1,1))*(IF('Gastos com Pessoal'!$R$7:$R$106&lt;=Z$1,('Gastos com Pessoal'!$S$7:$S$106)+1,1)))</f>
        <v>31623.1</v>
      </c>
      <c r="AA19" s="152">
        <f t="array" aca="1" ref="AA19" ca="1">SUM((AA$1&gt;='Gastos com Pessoal'!$F$7:$F$106)*(AA$1&lt;='Gastos com Pessoal'!$G$7:$G$106)*INDIRECT(CONCATENATE("'Encargos e Benefícios'!",$AX19))*(IF('Gastos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19" s="152">
        <f t="array" aca="1" ref="AB19" ca="1">SUM((AB$1&gt;='Gastos com Pessoal'!$F$7:$F$106)*(AB$1&lt;='Gastos com Pessoal'!$G$7:$G$106)*INDIRECT(CONCATENATE("'Encargos e Benefícios'!",$AX19))*(IF('Gastos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19" s="152">
        <f t="array" aca="1" ref="AC19" ca="1">SUM((AC$1&gt;='Gastos com Pessoal'!$F$7:$F$106)*(AC$1&lt;='Gastos com Pessoal'!$G$7:$G$106)*INDIRECT(CONCATENATE("'Encargos e Benefícios'!",$AX19))*(IF('Gastos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19" s="152">
        <f t="array" aca="1" ref="AD19" ca="1">SUM((AD$1&gt;='Gastos com Pessoal'!$F$7:$F$106)*(AD$1&lt;='Gastos com Pessoal'!$G$7:$G$106)*INDIRECT(CONCATENATE("'Encargos e Benefícios'!",$AX19))*(IF('Gastos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19" s="152">
        <f t="array" aca="1" ref="AE19" ca="1">SUM((AE$1&gt;='Gastos com Pessoal'!$F$7:$F$106)*(AE$1&lt;='Gastos com Pessoal'!$G$7:$G$106)*INDIRECT(CONCATENATE("'Encargos e Benefícios'!",$AX19))*(IF('Gastos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19" s="152">
        <f t="array" aca="1" ref="AF19" ca="1">SUM((AF$1&gt;='Gastos com Pessoal'!$F$7:$F$106)*(AF$1&lt;='Gastos com Pessoal'!$G$7:$G$106)*INDIRECT(CONCATENATE("'Encargos e Benefícios'!",$AX19))*(IF('Gastos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19" s="152">
        <f t="array" aca="1" ref="AG19" ca="1">SUM((AG$1&gt;='Gastos com Pessoal'!$F$7:$F$106)*(AG$1&lt;='Gastos com Pessoal'!$G$7:$G$106)*INDIRECT(CONCATENATE("'Encargos e Benefícios'!",$AX19))*(IF('Gastos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19" s="152">
        <f t="array" aca="1" ref="AH19" ca="1">SUM((AH$1&gt;='Gastos com Pessoal'!$F$7:$F$106)*(AH$1&lt;='Gastos com Pessoal'!$G$7:$G$106)*INDIRECT(CONCATENATE("'Encargos e Benefícios'!",$AX19))*(IF('Gastos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19" s="152">
        <f t="array" aca="1" ref="AI19" ca="1">SUM((AI$1&gt;='Gastos com Pessoal'!$F$7:$F$106)*(AI$1&lt;='Gastos com Pessoal'!$G$7:$G$106)*INDIRECT(CONCATENATE("'Encargos e Benefícios'!",$AX19))*(IF('Gastos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19" s="152">
        <f t="array" aca="1" ref="AJ19" ca="1">SUM((AJ$1&gt;='Gastos com Pessoal'!$F$7:$F$106)*(AJ$1&lt;='Gastos com Pessoal'!$G$7:$G$106)*INDIRECT(CONCATENATE("'Encargos e Benefícios'!",$AX19))*(IF('Gastos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19" s="152">
        <f t="array" aca="1" ref="AK19" ca="1">SUM((AK$1&gt;='Gastos com Pessoal'!$F$7:$F$106)*(AK$1&lt;='Gastos com Pessoal'!$G$7:$G$106)*INDIRECT(CONCATENATE("'Encargos e Benefícios'!",$AX19))*(IF('Gastos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19" s="152">
        <f t="array" aca="1" ref="AL19" ca="1">SUM((AL$1&gt;='Gastos com Pessoal'!$F$7:$F$106)*(AL$1&lt;='Gastos com Pessoal'!$G$7:$G$106)*INDIRECT(CONCATENATE("'Encargos e Benefícios'!",$AX19))*(IF('Gastos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19" s="147">
        <f ca="1">SUM(C19:AL19)</f>
        <v>752704.79999999981</v>
      </c>
      <c r="AN19" s="159">
        <f t="shared" ref="AN19:AN24" ca="1" si="27">IF($AM$133=0,0,AM19/$AM$133)</f>
        <v>0.19606782184205113</v>
      </c>
      <c r="AW19" s="287" t="s">
        <v>363</v>
      </c>
      <c r="AX19" s="288" t="s">
        <v>343</v>
      </c>
      <c r="AY19" s="288"/>
      <c r="AZ19" s="287"/>
      <c r="BA19" s="287"/>
      <c r="BB19" s="287"/>
      <c r="BC19" s="287"/>
    </row>
    <row r="20" spans="1:55" s="101" customFormat="1" ht="23.25" customHeight="1">
      <c r="A20" s="31" t="s">
        <v>97</v>
      </c>
      <c r="B20" s="32" t="s">
        <v>170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147">
        <f>SUM(C20:AL20)</f>
        <v>0</v>
      </c>
      <c r="AN20" s="159">
        <f t="shared" ca="1" si="27"/>
        <v>0</v>
      </c>
      <c r="AW20" s="287"/>
      <c r="AX20" s="288" t="s">
        <v>353</v>
      </c>
      <c r="AY20" s="288"/>
      <c r="AZ20" s="287"/>
      <c r="BA20" s="287"/>
      <c r="BB20" s="287"/>
      <c r="BC20" s="287"/>
    </row>
    <row r="21" spans="1:55" s="101" customFormat="1" ht="23.25" customHeight="1">
      <c r="A21" s="31" t="s">
        <v>104</v>
      </c>
      <c r="B21" s="32" t="s">
        <v>177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147">
        <f>SUM(C21:AL21)</f>
        <v>0</v>
      </c>
      <c r="AN21" s="159">
        <f t="shared" ca="1" si="27"/>
        <v>0</v>
      </c>
      <c r="AW21" s="287"/>
      <c r="AX21" s="288"/>
      <c r="AY21" s="288"/>
      <c r="AZ21" s="287"/>
      <c r="BA21" s="287"/>
      <c r="BB21" s="287"/>
      <c r="BC21" s="287"/>
    </row>
    <row r="22" spans="1:55" s="101" customFormat="1" ht="23.25" customHeight="1">
      <c r="A22" s="31" t="s">
        <v>105</v>
      </c>
      <c r="B22" s="32" t="s">
        <v>179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147">
        <f>SUM(C22:AL22)</f>
        <v>0</v>
      </c>
      <c r="AN22" s="159">
        <f t="shared" ca="1" si="27"/>
        <v>0</v>
      </c>
      <c r="AW22" s="287"/>
      <c r="AX22" s="288"/>
      <c r="AY22" s="288"/>
      <c r="AZ22" s="287"/>
      <c r="BA22" s="287"/>
      <c r="BB22" s="287"/>
      <c r="BC22" s="287"/>
    </row>
    <row r="23" spans="1:55" s="101" customFormat="1" ht="23.25" customHeight="1">
      <c r="A23" s="31" t="s">
        <v>178</v>
      </c>
      <c r="B23" s="32" t="s">
        <v>59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147">
        <f>SUM(C23:AL23)</f>
        <v>0</v>
      </c>
      <c r="AN23" s="159">
        <f t="shared" ca="1" si="27"/>
        <v>0</v>
      </c>
      <c r="AW23" s="287"/>
      <c r="AX23" s="288"/>
      <c r="AY23" s="288"/>
      <c r="AZ23" s="287"/>
      <c r="BA23" s="287"/>
      <c r="BB23" s="287"/>
      <c r="BC23" s="287"/>
    </row>
    <row r="24" spans="1:55" s="101" customFormat="1" ht="23.25" customHeight="1">
      <c r="A24" s="77"/>
      <c r="B24" s="78" t="s">
        <v>100</v>
      </c>
      <c r="C24" s="79">
        <f ca="1">SUBTOTAL(109,C19:C23)</f>
        <v>31000</v>
      </c>
      <c r="D24" s="79">
        <f t="shared" ref="D24:M24" ca="1" si="28">SUBTOTAL(109,D19:D23)</f>
        <v>31000</v>
      </c>
      <c r="E24" s="79">
        <f t="shared" ca="1" si="28"/>
        <v>31000</v>
      </c>
      <c r="F24" s="79">
        <f t="shared" ca="1" si="28"/>
        <v>31000</v>
      </c>
      <c r="G24" s="79">
        <f t="shared" ca="1" si="28"/>
        <v>31310</v>
      </c>
      <c r="H24" s="79">
        <f t="shared" ca="1" si="28"/>
        <v>31310</v>
      </c>
      <c r="I24" s="79">
        <f t="shared" ca="1" si="28"/>
        <v>31310</v>
      </c>
      <c r="J24" s="79">
        <f t="shared" ca="1" si="28"/>
        <v>31310</v>
      </c>
      <c r="K24" s="79">
        <f t="shared" ca="1" si="28"/>
        <v>31310</v>
      </c>
      <c r="L24" s="79">
        <f t="shared" ca="1" si="28"/>
        <v>31310</v>
      </c>
      <c r="M24" s="79">
        <f t="shared" ca="1" si="28"/>
        <v>31310</v>
      </c>
      <c r="N24" s="79">
        <f t="shared" ref="N24" ca="1" si="29">SUBTOTAL(109,N19:N23)</f>
        <v>31310</v>
      </c>
      <c r="O24" s="79">
        <f t="shared" ref="O24:Y24" ca="1" si="30">SUBTOTAL(109,O19:O23)</f>
        <v>31310</v>
      </c>
      <c r="P24" s="79">
        <f t="shared" ca="1" si="30"/>
        <v>31310</v>
      </c>
      <c r="Q24" s="79">
        <f t="shared" ca="1" si="30"/>
        <v>31310</v>
      </c>
      <c r="R24" s="79">
        <f t="shared" ca="1" si="30"/>
        <v>31310</v>
      </c>
      <c r="S24" s="79">
        <f t="shared" ca="1" si="30"/>
        <v>31623.1</v>
      </c>
      <c r="T24" s="79">
        <f t="shared" ca="1" si="30"/>
        <v>31623.1</v>
      </c>
      <c r="U24" s="79">
        <f t="shared" ca="1" si="30"/>
        <v>31623.1</v>
      </c>
      <c r="V24" s="79">
        <f t="shared" ca="1" si="30"/>
        <v>31623.1</v>
      </c>
      <c r="W24" s="79">
        <f t="shared" ca="1" si="30"/>
        <v>31623.1</v>
      </c>
      <c r="X24" s="79">
        <f t="shared" ca="1" si="30"/>
        <v>31623.1</v>
      </c>
      <c r="Y24" s="79">
        <f t="shared" ca="1" si="30"/>
        <v>31623.1</v>
      </c>
      <c r="Z24" s="79">
        <f t="shared" ref="Z24:AL24" ca="1" si="31">SUBTOTAL(109,Z19:Z23)</f>
        <v>31623.1</v>
      </c>
      <c r="AA24" s="79">
        <f t="shared" ca="1" si="31"/>
        <v>0</v>
      </c>
      <c r="AB24" s="79">
        <f t="shared" ca="1" si="31"/>
        <v>0</v>
      </c>
      <c r="AC24" s="79">
        <f t="shared" ca="1" si="31"/>
        <v>0</v>
      </c>
      <c r="AD24" s="79">
        <f t="shared" ca="1" si="31"/>
        <v>0</v>
      </c>
      <c r="AE24" s="79">
        <f t="shared" ca="1" si="31"/>
        <v>0</v>
      </c>
      <c r="AF24" s="79">
        <f t="shared" ca="1" si="31"/>
        <v>0</v>
      </c>
      <c r="AG24" s="79">
        <f t="shared" ca="1" si="31"/>
        <v>0</v>
      </c>
      <c r="AH24" s="79">
        <f t="shared" ca="1" si="31"/>
        <v>0</v>
      </c>
      <c r="AI24" s="79">
        <f t="shared" ca="1" si="31"/>
        <v>0</v>
      </c>
      <c r="AJ24" s="79">
        <f t="shared" ca="1" si="31"/>
        <v>0</v>
      </c>
      <c r="AK24" s="79">
        <f t="shared" ca="1" si="31"/>
        <v>0</v>
      </c>
      <c r="AL24" s="79">
        <f t="shared" ca="1" si="31"/>
        <v>0</v>
      </c>
      <c r="AM24" s="79">
        <f ca="1">SUBTOTAL(109,AM19:AM23)</f>
        <v>752704.79999999981</v>
      </c>
      <c r="AN24" s="130">
        <f t="shared" ca="1" si="27"/>
        <v>0.19606782184205113</v>
      </c>
      <c r="AW24" s="287"/>
      <c r="AX24" s="288"/>
      <c r="AY24" s="288"/>
      <c r="AZ24" s="287"/>
      <c r="BA24" s="287"/>
      <c r="BB24" s="287"/>
      <c r="BC24" s="287"/>
    </row>
    <row r="25" spans="1:55" s="203" customFormat="1" ht="23.25" customHeight="1">
      <c r="A25" s="89" t="s">
        <v>6</v>
      </c>
      <c r="B25" s="90" t="s">
        <v>9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131"/>
      <c r="AW25" s="289"/>
      <c r="AX25" s="290"/>
      <c r="AY25" s="290"/>
      <c r="AZ25" s="289"/>
      <c r="BA25" s="289"/>
      <c r="BB25" s="287"/>
      <c r="BC25" s="287"/>
    </row>
    <row r="26" spans="1:55" s="101" customFormat="1" ht="23.25" customHeight="1">
      <c r="A26" s="31" t="s">
        <v>98</v>
      </c>
      <c r="B26" s="13" t="s">
        <v>279</v>
      </c>
      <c r="C26" s="152">
        <f t="array" aca="1" ref="C26" ca="1">SUM((C$1&gt;='Gastos com Pessoal'!$F$113:$F$122)*(C$1&lt;='Gastos com Pessoal'!$G$113:$G$122)*INDIRECT(CONCATENATE("'Encargos e Benefícios'!",$AY26))*(IF('Gastos com Pessoal'!$H$113:$H$122&lt;=C$1,('Gastos com Pessoal'!$I$113:$I$122)+1,1))*(IF('Gastos com Pessoal'!$M$113:$M$122&lt;=C$1,('Gastos com Pessoal'!$N$113:$N$122)+1,1))*(IF('Gastos com Pessoal'!$R$113:$R$122&lt;=C$1,('Gastos com Pessoal'!$S$113:$S$122)+1,1)))</f>
        <v>0</v>
      </c>
      <c r="D26" s="152">
        <f t="array" aca="1" ref="D26" ca="1">SUM((D$1&gt;='Gastos com Pessoal'!$F$113:$F$122)*(D$1&lt;='Gastos com Pessoal'!$G$113:$G$122)*INDIRECT(CONCATENATE("'Encargos e Benefícios'!",$AY26))*(IF('Gastos com Pessoal'!$H$113:$H$122&lt;=D$1,('Gastos com Pessoal'!$I$113:$I$122)+1,1))*(IF('Gastos com Pessoal'!$M$113:$M$122&lt;=D$1,('Gastos com Pessoal'!$N$113:$N$122)+1,1))*(IF('Gastos com Pessoal'!$R$113:$R$122&lt;=D$1,('Gastos com Pessoal'!$S$113:$S$122)+1,1)))</f>
        <v>12040</v>
      </c>
      <c r="E26" s="152">
        <f t="array" aca="1" ref="E26" ca="1">SUM((E$1&gt;='Gastos com Pessoal'!$F$113:$F$122)*(E$1&lt;='Gastos com Pessoal'!$G$113:$G$122)*INDIRECT(CONCATENATE("'Encargos e Benefícios'!",$AY26))*(IF('Gastos com Pessoal'!$H$113:$H$122&lt;=E$1,('Gastos com Pessoal'!$I$113:$I$122)+1,1))*(IF('Gastos com Pessoal'!$M$113:$M$122&lt;=E$1,('Gastos com Pessoal'!$N$113:$N$122)+1,1))*(IF('Gastos com Pessoal'!$R$113:$R$122&lt;=E$1,('Gastos com Pessoal'!$S$113:$S$122)+1,1)))</f>
        <v>12040</v>
      </c>
      <c r="F26" s="152">
        <f t="array" aca="1" ref="F26" ca="1">SUM((F$1&gt;='Gastos com Pessoal'!$F$113:$F$122)*(F$1&lt;='Gastos com Pessoal'!$G$113:$G$122)*INDIRECT(CONCATENATE("'Encargos e Benefícios'!",$AY26))*(IF('Gastos com Pessoal'!$H$113:$H$122&lt;=F$1,('Gastos com Pessoal'!$I$113:$I$122)+1,1))*(IF('Gastos com Pessoal'!$M$113:$M$122&lt;=F$1,('Gastos com Pessoal'!$N$113:$N$122)+1,1))*(IF('Gastos com Pessoal'!$R$113:$R$122&lt;=F$1,('Gastos com Pessoal'!$S$113:$S$122)+1,1)))</f>
        <v>15480</v>
      </c>
      <c r="G26" s="152">
        <f t="array" aca="1" ref="G26" ca="1">SUM((G$1&gt;='Gastos com Pessoal'!$F$113:$F$122)*(G$1&lt;='Gastos com Pessoal'!$G$113:$G$122)*INDIRECT(CONCATENATE("'Encargos e Benefícios'!",$AY26))*(IF('Gastos com Pessoal'!$H$113:$H$122&lt;=G$1,('Gastos com Pessoal'!$I$113:$I$122)+1,1))*(IF('Gastos com Pessoal'!$M$113:$M$122&lt;=G$1,('Gastos com Pessoal'!$N$113:$N$122)+1,1))*(IF('Gastos com Pessoal'!$R$113:$R$122&lt;=G$1,('Gastos com Pessoal'!$S$113:$S$122)+1,1)))</f>
        <v>15634.8</v>
      </c>
      <c r="H26" s="152">
        <f t="array" aca="1" ref="H26" ca="1">SUM((H$1&gt;='Gastos com Pessoal'!$F$113:$F$122)*(H$1&lt;='Gastos com Pessoal'!$G$113:$G$122)*INDIRECT(CONCATENATE("'Encargos e Benefícios'!",$AY26))*(IF('Gastos com Pessoal'!$H$113:$H$122&lt;=H$1,('Gastos com Pessoal'!$I$113:$I$122)+1,1))*(IF('Gastos com Pessoal'!$M$113:$M$122&lt;=H$1,('Gastos com Pessoal'!$N$113:$N$122)+1,1))*(IF('Gastos com Pessoal'!$R$113:$R$122&lt;=H$1,('Gastos com Pessoal'!$S$113:$S$122)+1,1)))</f>
        <v>15634.8</v>
      </c>
      <c r="I26" s="152">
        <f t="array" aca="1" ref="I26" ca="1">SUM((I$1&gt;='Gastos com Pessoal'!$F$113:$F$122)*(I$1&lt;='Gastos com Pessoal'!$G$113:$G$122)*INDIRECT(CONCATENATE("'Encargos e Benefícios'!",$AY26))*(IF('Gastos com Pessoal'!$H$113:$H$122&lt;=I$1,('Gastos com Pessoal'!$I$113:$I$122)+1,1))*(IF('Gastos com Pessoal'!$M$113:$M$122&lt;=I$1,('Gastos com Pessoal'!$N$113:$N$122)+1,1))*(IF('Gastos com Pessoal'!$R$113:$R$122&lt;=I$1,('Gastos com Pessoal'!$S$113:$S$122)+1,1)))</f>
        <v>15634.8</v>
      </c>
      <c r="J26" s="152">
        <f t="array" aca="1" ref="J26" ca="1">SUM((J$1&gt;='Gastos com Pessoal'!$F$113:$F$122)*(J$1&lt;='Gastos com Pessoal'!$G$113:$G$122)*INDIRECT(CONCATENATE("'Encargos e Benefícios'!",$AY26))*(IF('Gastos com Pessoal'!$H$113:$H$122&lt;=J$1,('Gastos com Pessoal'!$I$113:$I$122)+1,1))*(IF('Gastos com Pessoal'!$M$113:$M$122&lt;=J$1,('Gastos com Pessoal'!$N$113:$N$122)+1,1))*(IF('Gastos com Pessoal'!$R$113:$R$122&lt;=J$1,('Gastos com Pessoal'!$S$113:$S$122)+1,1)))</f>
        <v>15634.8</v>
      </c>
      <c r="K26" s="152">
        <f t="array" aca="1" ref="K26" ca="1">SUM((K$1&gt;='Gastos com Pessoal'!$F$113:$F$122)*(K$1&lt;='Gastos com Pessoal'!$G$113:$G$122)*INDIRECT(CONCATENATE("'Encargos e Benefícios'!",$AY26))*(IF('Gastos com Pessoal'!$H$113:$H$122&lt;=K$1,('Gastos com Pessoal'!$I$113:$I$122)+1,1))*(IF('Gastos com Pessoal'!$M$113:$M$122&lt;=K$1,('Gastos com Pessoal'!$N$113:$N$122)+1,1))*(IF('Gastos com Pessoal'!$R$113:$R$122&lt;=K$1,('Gastos com Pessoal'!$S$113:$S$122)+1,1)))</f>
        <v>15634.8</v>
      </c>
      <c r="L26" s="152">
        <f t="array" aca="1" ref="L26" ca="1">SUM((L$1&gt;='Gastos com Pessoal'!$F$113:$F$122)*(L$1&lt;='Gastos com Pessoal'!$G$113:$G$122)*INDIRECT(CONCATENATE("'Encargos e Benefícios'!",$AY26))*(IF('Gastos com Pessoal'!$H$113:$H$122&lt;=L$1,('Gastos com Pessoal'!$I$113:$I$122)+1,1))*(IF('Gastos com Pessoal'!$M$113:$M$122&lt;=L$1,('Gastos com Pessoal'!$N$113:$N$122)+1,1))*(IF('Gastos com Pessoal'!$R$113:$R$122&lt;=L$1,('Gastos com Pessoal'!$S$113:$S$122)+1,1)))</f>
        <v>15634.8</v>
      </c>
      <c r="M26" s="152">
        <f t="array" aca="1" ref="M26" ca="1">SUM((M$1&gt;='Gastos com Pessoal'!$F$113:$F$122)*(M$1&lt;='Gastos com Pessoal'!$G$113:$G$122)*INDIRECT(CONCATENATE("'Encargos e Benefícios'!",$AY26))*(IF('Gastos com Pessoal'!$H$113:$H$122&lt;=M$1,('Gastos com Pessoal'!$I$113:$I$122)+1,1))*(IF('Gastos com Pessoal'!$M$113:$M$122&lt;=M$1,('Gastos com Pessoal'!$N$113:$N$122)+1,1))*(IF('Gastos com Pessoal'!$R$113:$R$122&lt;=M$1,('Gastos com Pessoal'!$S$113:$S$122)+1,1)))</f>
        <v>15634.8</v>
      </c>
      <c r="N26" s="152">
        <f t="array" aca="1" ref="N26" ca="1">SUM((N$1&gt;='Gastos com Pessoal'!$F$113:$F$122)*(N$1&lt;='Gastos com Pessoal'!$G$113:$G$122)*INDIRECT(CONCATENATE("'Encargos e Benefícios'!",$AY26))*(IF('Gastos com Pessoal'!$H$113:$H$122&lt;=N$1,('Gastos com Pessoal'!$I$113:$I$122)+1,1))*(IF('Gastos com Pessoal'!$M$113:$M$122&lt;=N$1,('Gastos com Pessoal'!$N$113:$N$122)+1,1))*(IF('Gastos com Pessoal'!$R$113:$R$122&lt;=N$1,('Gastos com Pessoal'!$S$113:$S$122)+1,1)))</f>
        <v>15634.8</v>
      </c>
      <c r="O26" s="152">
        <f t="array" aca="1" ref="O26" ca="1">SUM((O$1&gt;='Gastos com Pessoal'!$F$113:$F$122)*(O$1&lt;='Gastos com Pessoal'!$G$113:$G$122)*INDIRECT(CONCATENATE("'Encargos e Benefícios'!",$AY26))*(IF('Gastos com Pessoal'!$H$113:$H$122&lt;=O$1,('Gastos com Pessoal'!$I$113:$I$122)+1,1))*(IF('Gastos com Pessoal'!$M$113:$M$122&lt;=O$1,('Gastos com Pessoal'!$N$113:$N$122)+1,1))*(IF('Gastos com Pessoal'!$R$113:$R$122&lt;=O$1,('Gastos com Pessoal'!$S$113:$S$122)+1,1)))</f>
        <v>15634.8</v>
      </c>
      <c r="P26" s="152">
        <f t="array" aca="1" ref="P26" ca="1">SUM((P$1&gt;='Gastos com Pessoal'!$F$113:$F$122)*(P$1&lt;='Gastos com Pessoal'!$G$113:$G$122)*INDIRECT(CONCATENATE("'Encargos e Benefícios'!",$AY26))*(IF('Gastos com Pessoal'!$H$113:$H$122&lt;=P$1,('Gastos com Pessoal'!$I$113:$I$122)+1,1))*(IF('Gastos com Pessoal'!$M$113:$M$122&lt;=P$1,('Gastos com Pessoal'!$N$113:$N$122)+1,1))*(IF('Gastos com Pessoal'!$R$113:$R$122&lt;=P$1,('Gastos com Pessoal'!$S$113:$S$122)+1,1)))</f>
        <v>15634.8</v>
      </c>
      <c r="Q26" s="152">
        <f t="array" aca="1" ref="Q26" ca="1">SUM((Q$1&gt;='Gastos com Pessoal'!$F$113:$F$122)*(Q$1&lt;='Gastos com Pessoal'!$G$113:$G$122)*INDIRECT(CONCATENATE("'Encargos e Benefícios'!",$AY26))*(IF('Gastos com Pessoal'!$H$113:$H$122&lt;=Q$1,('Gastos com Pessoal'!$I$113:$I$122)+1,1))*(IF('Gastos com Pessoal'!$M$113:$M$122&lt;=Q$1,('Gastos com Pessoal'!$N$113:$N$122)+1,1))*(IF('Gastos com Pessoal'!$R$113:$R$122&lt;=Q$1,('Gastos com Pessoal'!$S$113:$S$122)+1,1)))</f>
        <v>15634.8</v>
      </c>
      <c r="R26" s="152">
        <f t="array" aca="1" ref="R26" ca="1">SUM((R$1&gt;='Gastos com Pessoal'!$F$113:$F$122)*(R$1&lt;='Gastos com Pessoal'!$G$113:$G$122)*INDIRECT(CONCATENATE("'Encargos e Benefícios'!",$AY26))*(IF('Gastos com Pessoal'!$H$113:$H$122&lt;=R$1,('Gastos com Pessoal'!$I$113:$I$122)+1,1))*(IF('Gastos com Pessoal'!$M$113:$M$122&lt;=R$1,('Gastos com Pessoal'!$N$113:$N$122)+1,1))*(IF('Gastos com Pessoal'!$R$113:$R$122&lt;=R$1,('Gastos com Pessoal'!$S$113:$S$122)+1,1)))</f>
        <v>15634.8</v>
      </c>
      <c r="S26" s="152">
        <f t="array" aca="1" ref="S26" ca="1">SUM((S$1&gt;='Gastos com Pessoal'!$F$113:$F$122)*(S$1&lt;='Gastos com Pessoal'!$G$113:$G$122)*INDIRECT(CONCATENATE("'Encargos e Benefícios'!",$AY26))*(IF('Gastos com Pessoal'!$H$113:$H$122&lt;=S$1,('Gastos com Pessoal'!$I$113:$I$122)+1,1))*(IF('Gastos com Pessoal'!$M$113:$M$122&lt;=S$1,('Gastos com Pessoal'!$N$113:$N$122)+1,1))*(IF('Gastos com Pessoal'!$R$113:$R$122&lt;=S$1,('Gastos com Pessoal'!$S$113:$S$122)+1,1)))</f>
        <v>15791.147999999999</v>
      </c>
      <c r="T26" s="152">
        <f t="array" aca="1" ref="T26" ca="1">SUM((T$1&gt;='Gastos com Pessoal'!$F$113:$F$122)*(T$1&lt;='Gastos com Pessoal'!$G$113:$G$122)*INDIRECT(CONCATENATE("'Encargos e Benefícios'!",$AY26))*(IF('Gastos com Pessoal'!$H$113:$H$122&lt;=T$1,('Gastos com Pessoal'!$I$113:$I$122)+1,1))*(IF('Gastos com Pessoal'!$M$113:$M$122&lt;=T$1,('Gastos com Pessoal'!$N$113:$N$122)+1,1))*(IF('Gastos com Pessoal'!$R$113:$R$122&lt;=T$1,('Gastos com Pessoal'!$S$113:$S$122)+1,1)))</f>
        <v>15791.147999999999</v>
      </c>
      <c r="U26" s="152">
        <f t="array" aca="1" ref="U26" ca="1">SUM((U$1&gt;='Gastos com Pessoal'!$F$113:$F$122)*(U$1&lt;='Gastos com Pessoal'!$G$113:$G$122)*INDIRECT(CONCATENATE("'Encargos e Benefícios'!",$AY26))*(IF('Gastos com Pessoal'!$H$113:$H$122&lt;=U$1,('Gastos com Pessoal'!$I$113:$I$122)+1,1))*(IF('Gastos com Pessoal'!$M$113:$M$122&lt;=U$1,('Gastos com Pessoal'!$N$113:$N$122)+1,1))*(IF('Gastos com Pessoal'!$R$113:$R$122&lt;=U$1,('Gastos com Pessoal'!$S$113:$S$122)+1,1)))</f>
        <v>15791.147999999999</v>
      </c>
      <c r="V26" s="152">
        <f t="array" aca="1" ref="V26" ca="1">SUM((V$1&gt;='Gastos com Pessoal'!$F$113:$F$122)*(V$1&lt;='Gastos com Pessoal'!$G$113:$G$122)*INDIRECT(CONCATENATE("'Encargos e Benefícios'!",$AY26))*(IF('Gastos com Pessoal'!$H$113:$H$122&lt;=V$1,('Gastos com Pessoal'!$I$113:$I$122)+1,1))*(IF('Gastos com Pessoal'!$M$113:$M$122&lt;=V$1,('Gastos com Pessoal'!$N$113:$N$122)+1,1))*(IF('Gastos com Pessoal'!$R$113:$R$122&lt;=V$1,('Gastos com Pessoal'!$S$113:$S$122)+1,1)))</f>
        <v>15791.147999999999</v>
      </c>
      <c r="W26" s="152">
        <f t="array" aca="1" ref="W26" ca="1">SUM((W$1&gt;='Gastos com Pessoal'!$F$113:$F$122)*(W$1&lt;='Gastos com Pessoal'!$G$113:$G$122)*INDIRECT(CONCATENATE("'Encargos e Benefícios'!",$AY26))*(IF('Gastos com Pessoal'!$H$113:$H$122&lt;=W$1,('Gastos com Pessoal'!$I$113:$I$122)+1,1))*(IF('Gastos com Pessoal'!$M$113:$M$122&lt;=W$1,('Gastos com Pessoal'!$N$113:$N$122)+1,1))*(IF('Gastos com Pessoal'!$R$113:$R$122&lt;=W$1,('Gastos com Pessoal'!$S$113:$S$122)+1,1)))</f>
        <v>15791.147999999999</v>
      </c>
      <c r="X26" s="152">
        <f t="array" aca="1" ref="X26" ca="1">SUM((X$1&gt;='Gastos com Pessoal'!$F$113:$F$122)*(X$1&lt;='Gastos com Pessoal'!$G$113:$G$122)*INDIRECT(CONCATENATE("'Encargos e Benefícios'!",$AY26))*(IF('Gastos com Pessoal'!$H$113:$H$122&lt;=X$1,('Gastos com Pessoal'!$I$113:$I$122)+1,1))*(IF('Gastos com Pessoal'!$M$113:$M$122&lt;=X$1,('Gastos com Pessoal'!$N$113:$N$122)+1,1))*(IF('Gastos com Pessoal'!$R$113:$R$122&lt;=X$1,('Gastos com Pessoal'!$S$113:$S$122)+1,1)))</f>
        <v>15791.147999999999</v>
      </c>
      <c r="Y26" s="152">
        <f t="array" aca="1" ref="Y26" ca="1">SUM((Y$1&gt;='Gastos com Pessoal'!$F$113:$F$122)*(Y$1&lt;='Gastos com Pessoal'!$G$113:$G$122)*INDIRECT(CONCATENATE("'Encargos e Benefícios'!",$AY26))*(IF('Gastos com Pessoal'!$H$113:$H$122&lt;=Y$1,('Gastos com Pessoal'!$I$113:$I$122)+1,1))*(IF('Gastos com Pessoal'!$M$113:$M$122&lt;=Y$1,('Gastos com Pessoal'!$N$113:$N$122)+1,1))*(IF('Gastos com Pessoal'!$R$113:$R$122&lt;=Y$1,('Gastos com Pessoal'!$S$113:$S$122)+1,1)))</f>
        <v>15791.147999999999</v>
      </c>
      <c r="Z26" s="152">
        <f t="array" aca="1" ref="Z26" ca="1">SUM((Z$1&gt;='Gastos com Pessoal'!$F$113:$F$122)*(Z$1&lt;='Gastos com Pessoal'!$G$113:$G$122)*INDIRECT(CONCATENATE("'Encargos e Benefícios'!",$AY26))*(IF('Gastos com Pessoal'!$H$113:$H$122&lt;=Z$1,('Gastos com Pessoal'!$I$113:$I$122)+1,1))*(IF('Gastos com Pessoal'!$M$113:$M$122&lt;=Z$1,('Gastos com Pessoal'!$N$113:$N$122)+1,1))*(IF('Gastos com Pessoal'!$R$113:$R$122&lt;=Z$1,('Gastos com Pessoal'!$S$113:$S$122)+1,1)))</f>
        <v>15791.147999999999</v>
      </c>
      <c r="AA26" s="152">
        <f t="array" aca="1" ref="AA26" ca="1">SUM((AA$1&gt;='Gastos com Pessoal'!$F$113:$F$122)*(AA$1&lt;='Gastos com Pessoal'!$G$113:$G$122)*INDIRECT(CONCATENATE("'Encargos e Benefícios'!",$AY26))*(IF('Gastos com Pessoal'!$H$113:$H$122&lt;=AA$1,('Gastos com Pessoal'!$I$113:$I$122)+1,1))*(IF('Gastos com Pessoal'!$M$113:$M$122&lt;=AA$1,('Gastos com Pessoal'!$N$113:$N$122)+1,1))*(IF('Gastos com Pessoal'!$R$113:$R$122&lt;=AA$1,('Gastos com Pessoal'!$S$113:$S$122)+1,1)))</f>
        <v>0</v>
      </c>
      <c r="AB26" s="152">
        <f t="array" aca="1" ref="AB26" ca="1">SUM((AB$1&gt;='Gastos com Pessoal'!$F$113:$F$122)*(AB$1&lt;='Gastos com Pessoal'!$G$113:$G$122)*INDIRECT(CONCATENATE("'Encargos e Benefícios'!",$AY26))*(IF('Gastos com Pessoal'!$H$113:$H$122&lt;=AB$1,('Gastos com Pessoal'!$I$113:$I$122)+1,1))*(IF('Gastos com Pessoal'!$M$113:$M$122&lt;=AB$1,('Gastos com Pessoal'!$N$113:$N$122)+1,1))*(IF('Gastos com Pessoal'!$R$113:$R$122&lt;=AB$1,('Gastos com Pessoal'!$S$113:$S$122)+1,1)))</f>
        <v>0</v>
      </c>
      <c r="AC26" s="152">
        <f t="array" aca="1" ref="AC26" ca="1">SUM((AC$1&gt;='Gastos com Pessoal'!$F$113:$F$122)*(AC$1&lt;='Gastos com Pessoal'!$G$113:$G$122)*INDIRECT(CONCATENATE("'Encargos e Benefícios'!",$AY26))*(IF('Gastos com Pessoal'!$H$113:$H$122&lt;=AC$1,('Gastos com Pessoal'!$I$113:$I$122)+1,1))*(IF('Gastos com Pessoal'!$M$113:$M$122&lt;=AC$1,('Gastos com Pessoal'!$N$113:$N$122)+1,1))*(IF('Gastos com Pessoal'!$R$113:$R$122&lt;=AC$1,('Gastos com Pessoal'!$S$113:$S$122)+1,1)))</f>
        <v>0</v>
      </c>
      <c r="AD26" s="152">
        <f t="array" aca="1" ref="AD26" ca="1">SUM((AD$1&gt;='Gastos com Pessoal'!$F$113:$F$122)*(AD$1&lt;='Gastos com Pessoal'!$G$113:$G$122)*INDIRECT(CONCATENATE("'Encargos e Benefícios'!",$AY26))*(IF('Gastos com Pessoal'!$H$113:$H$122&lt;=AD$1,('Gastos com Pessoal'!$I$113:$I$122)+1,1))*(IF('Gastos com Pessoal'!$M$113:$M$122&lt;=AD$1,('Gastos com Pessoal'!$N$113:$N$122)+1,1))*(IF('Gastos com Pessoal'!$R$113:$R$122&lt;=AD$1,('Gastos com Pessoal'!$S$113:$S$122)+1,1)))</f>
        <v>0</v>
      </c>
      <c r="AE26" s="152">
        <f t="array" aca="1" ref="AE26" ca="1">SUM((AE$1&gt;='Gastos com Pessoal'!$F$113:$F$122)*(AE$1&lt;='Gastos com Pessoal'!$G$113:$G$122)*INDIRECT(CONCATENATE("'Encargos e Benefícios'!",$AY26))*(IF('Gastos com Pessoal'!$H$113:$H$122&lt;=AE$1,('Gastos com Pessoal'!$I$113:$I$122)+1,1))*(IF('Gastos com Pessoal'!$M$113:$M$122&lt;=AE$1,('Gastos com Pessoal'!$N$113:$N$122)+1,1))*(IF('Gastos com Pessoal'!$R$113:$R$122&lt;=AE$1,('Gastos com Pessoal'!$S$113:$S$122)+1,1)))</f>
        <v>0</v>
      </c>
      <c r="AF26" s="152">
        <f t="array" aca="1" ref="AF26" ca="1">SUM((AF$1&gt;='Gastos com Pessoal'!$F$113:$F$122)*(AF$1&lt;='Gastos com Pessoal'!$G$113:$G$122)*INDIRECT(CONCATENATE("'Encargos e Benefícios'!",$AY26))*(IF('Gastos com Pessoal'!$H$113:$H$122&lt;=AF$1,('Gastos com Pessoal'!$I$113:$I$122)+1,1))*(IF('Gastos com Pessoal'!$M$113:$M$122&lt;=AF$1,('Gastos com Pessoal'!$N$113:$N$122)+1,1))*(IF('Gastos com Pessoal'!$R$113:$R$122&lt;=AF$1,('Gastos com Pessoal'!$S$113:$S$122)+1,1)))</f>
        <v>0</v>
      </c>
      <c r="AG26" s="152">
        <f t="array" aca="1" ref="AG26" ca="1">SUM((AG$1&gt;='Gastos com Pessoal'!$F$113:$F$122)*(AG$1&lt;='Gastos com Pessoal'!$G$113:$G$122)*INDIRECT(CONCATENATE("'Encargos e Benefícios'!",$AY26))*(IF('Gastos com Pessoal'!$H$113:$H$122&lt;=AG$1,('Gastos com Pessoal'!$I$113:$I$122)+1,1))*(IF('Gastos com Pessoal'!$M$113:$M$122&lt;=AG$1,('Gastos com Pessoal'!$N$113:$N$122)+1,1))*(IF('Gastos com Pessoal'!$R$113:$R$122&lt;=AG$1,('Gastos com Pessoal'!$S$113:$S$122)+1,1)))</f>
        <v>0</v>
      </c>
      <c r="AH26" s="152">
        <f t="array" aca="1" ref="AH26" ca="1">SUM((AH$1&gt;='Gastos com Pessoal'!$F$113:$F$122)*(AH$1&lt;='Gastos com Pessoal'!$G$113:$G$122)*INDIRECT(CONCATENATE("'Encargos e Benefícios'!",$AY26))*(IF('Gastos com Pessoal'!$H$113:$H$122&lt;=AH$1,('Gastos com Pessoal'!$I$113:$I$122)+1,1))*(IF('Gastos com Pessoal'!$M$113:$M$122&lt;=AH$1,('Gastos com Pessoal'!$N$113:$N$122)+1,1))*(IF('Gastos com Pessoal'!$R$113:$R$122&lt;=AH$1,('Gastos com Pessoal'!$S$113:$S$122)+1,1)))</f>
        <v>0</v>
      </c>
      <c r="AI26" s="152">
        <f t="array" aca="1" ref="AI26" ca="1">SUM((AI$1&gt;='Gastos com Pessoal'!$F$113:$F$122)*(AI$1&lt;='Gastos com Pessoal'!$G$113:$G$122)*INDIRECT(CONCATENATE("'Encargos e Benefícios'!",$AY26))*(IF('Gastos com Pessoal'!$H$113:$H$122&lt;=AI$1,('Gastos com Pessoal'!$I$113:$I$122)+1,1))*(IF('Gastos com Pessoal'!$M$113:$M$122&lt;=AI$1,('Gastos com Pessoal'!$N$113:$N$122)+1,1))*(IF('Gastos com Pessoal'!$R$113:$R$122&lt;=AI$1,('Gastos com Pessoal'!$S$113:$S$122)+1,1)))</f>
        <v>0</v>
      </c>
      <c r="AJ26" s="152">
        <f t="array" aca="1" ref="AJ26" ca="1">SUM((AJ$1&gt;='Gastos com Pessoal'!$F$113:$F$122)*(AJ$1&lt;='Gastos com Pessoal'!$G$113:$G$122)*INDIRECT(CONCATENATE("'Encargos e Benefícios'!",$AY26))*(IF('Gastos com Pessoal'!$H$113:$H$122&lt;=AJ$1,('Gastos com Pessoal'!$I$113:$I$122)+1,1))*(IF('Gastos com Pessoal'!$M$113:$M$122&lt;=AJ$1,('Gastos com Pessoal'!$N$113:$N$122)+1,1))*(IF('Gastos com Pessoal'!$R$113:$R$122&lt;=AJ$1,('Gastos com Pessoal'!$S$113:$S$122)+1,1)))</f>
        <v>0</v>
      </c>
      <c r="AK26" s="152">
        <f t="array" aca="1" ref="AK26" ca="1">SUM((AK$1&gt;='Gastos com Pessoal'!$F$113:$F$122)*(AK$1&lt;='Gastos com Pessoal'!$G$113:$G$122)*INDIRECT(CONCATENATE("'Encargos e Benefícios'!",$AY26))*(IF('Gastos com Pessoal'!$H$113:$H$122&lt;=AK$1,('Gastos com Pessoal'!$I$113:$I$122)+1,1))*(IF('Gastos com Pessoal'!$M$113:$M$122&lt;=AK$1,('Gastos com Pessoal'!$N$113:$N$122)+1,1))*(IF('Gastos com Pessoal'!$R$113:$R$122&lt;=AK$1,('Gastos com Pessoal'!$S$113:$S$122)+1,1)))</f>
        <v>0</v>
      </c>
      <c r="AL26" s="152">
        <f t="array" aca="1" ref="AL26" ca="1">SUM((AL$1&gt;='Gastos com Pessoal'!$F$113:$F$122)*(AL$1&lt;='Gastos com Pessoal'!$G$113:$G$122)*INDIRECT(CONCATENATE("'Encargos e Benefícios'!",$AY26))*(IF('Gastos com Pessoal'!$H$113:$H$122&lt;=AL$1,('Gastos com Pessoal'!$I$113:$I$122)+1,1))*(IF('Gastos com Pessoal'!$M$113:$M$122&lt;=AL$1,('Gastos com Pessoal'!$N$113:$N$122)+1,1))*(IF('Gastos com Pessoal'!$R$113:$R$122&lt;=AL$1,('Gastos com Pessoal'!$S$113:$S$122)+1,1)))</f>
        <v>0</v>
      </c>
      <c r="AM26" s="147">
        <f ca="1">SUM(C26:AL26)</f>
        <v>353506.78399999987</v>
      </c>
      <c r="AN26" s="159">
        <f ca="1">IF($AM$133=0,0,AM26/$AM$133)</f>
        <v>9.2082985448303831E-2</v>
      </c>
      <c r="AW26" s="287" t="s">
        <v>363</v>
      </c>
      <c r="AX26" s="288"/>
      <c r="AY26" s="288" t="s">
        <v>344</v>
      </c>
      <c r="AZ26" s="287"/>
      <c r="BA26" s="287"/>
      <c r="BB26" s="287"/>
      <c r="BC26" s="287"/>
    </row>
    <row r="27" spans="1:55" s="101" customFormat="1" ht="23.25" customHeight="1">
      <c r="A27" s="31" t="s">
        <v>277</v>
      </c>
      <c r="B27" s="13" t="s">
        <v>278</v>
      </c>
      <c r="C27" s="152">
        <f t="array" aca="1" ref="C27" ca="1">SUM((C$1&gt;='Gastos com Pessoal'!$F$113:$F$122)*(C$1&lt;='Gastos com Pessoal'!$G$113:$G$122)*INDIRECT(CONCATENATE("'Encargos e Benefícios'!",$AY27)))+SUM((C$1&gt;='Gastos com Pessoal'!$F$113:$F$122)*(C$1&lt;='Gastos com Pessoal'!$G$113:$G$122)*(IF('Gastos com Pessoal'!$H$113:$H$122&lt;=C$1,1,0))*INDIRECT(CONCATENATE("'Gastos com Pessoal'!",$BA27)))+SUM((C$1&gt;='Gastos com Pessoal'!$F$113:$F$122)*(C$1&lt;='Gastos com Pessoal'!$G$113:$G$122)*(IF('Gastos com Pessoal'!$M$113:$M$122&lt;=C$1,1,0))*INDIRECT(CONCATENATE("'Gastos com Pessoal'!",$BB27)))+SUM((C$1&gt;='Gastos com Pessoal'!$F$113:$F$122)*(C$1&lt;='Gastos com Pessoal'!$G$113:$G$122)*(IF('Gastos com Pessoal'!$R$113:$R$122&lt;=C$1,1,0))*INDIRECT(CONCATENATE("'Gastos com Pessoal'!",$BC27)))</f>
        <v>0</v>
      </c>
      <c r="D27" s="152">
        <f t="array" aca="1" ref="D27" ca="1">SUM((D$1&gt;='Gastos com Pessoal'!$F$113:$F$122)*(D$1&lt;='Gastos com Pessoal'!$G$113:$G$122)*INDIRECT(CONCATENATE("'Encargos e Benefícios'!",$AY27)))+SUM((D$1&gt;='Gastos com Pessoal'!$F$113:$F$122)*(D$1&lt;='Gastos com Pessoal'!$G$113:$G$122)*(IF('Gastos com Pessoal'!$H$113:$H$122&lt;=D$1,1,0))*INDIRECT(CONCATENATE("'Gastos com Pessoal'!",$BA27)))+SUM((D$1&gt;='Gastos com Pessoal'!$F$113:$F$122)*(D$1&lt;='Gastos com Pessoal'!$G$113:$G$122)*(IF('Gastos com Pessoal'!$M$113:$M$122&lt;=D$1,1,0))*INDIRECT(CONCATENATE("'Gastos com Pessoal'!",$BB27)))+SUM((D$1&gt;='Gastos com Pessoal'!$F$113:$F$122)*(D$1&lt;='Gastos com Pessoal'!$G$113:$G$122)*(IF('Gastos com Pessoal'!$R$113:$R$122&lt;=D$1,1,0))*INDIRECT(CONCATENATE("'Gastos com Pessoal'!",$BC27)))</f>
        <v>3745.2799999999997</v>
      </c>
      <c r="E27" s="152">
        <f t="array" aca="1" ref="E27" ca="1">SUM((E$1&gt;='Gastos com Pessoal'!$F$113:$F$122)*(E$1&lt;='Gastos com Pessoal'!$G$113:$G$122)*INDIRECT(CONCATENATE("'Encargos e Benefícios'!",$AY27)))+SUM((E$1&gt;='Gastos com Pessoal'!$F$113:$F$122)*(E$1&lt;='Gastos com Pessoal'!$G$113:$G$122)*(IF('Gastos com Pessoal'!$H$113:$H$122&lt;=E$1,1,0))*INDIRECT(CONCATENATE("'Gastos com Pessoal'!",$BA27)))+SUM((E$1&gt;='Gastos com Pessoal'!$F$113:$F$122)*(E$1&lt;='Gastos com Pessoal'!$G$113:$G$122)*(IF('Gastos com Pessoal'!$M$113:$M$122&lt;=E$1,1,0))*INDIRECT(CONCATENATE("'Gastos com Pessoal'!",$BB27)))+SUM((E$1&gt;='Gastos com Pessoal'!$F$113:$F$122)*(E$1&lt;='Gastos com Pessoal'!$G$113:$G$122)*(IF('Gastos com Pessoal'!$R$113:$R$122&lt;=E$1,1,0))*INDIRECT(CONCATENATE("'Gastos com Pessoal'!",$BC27)))</f>
        <v>3745.2799999999997</v>
      </c>
      <c r="F27" s="152">
        <f t="array" aca="1" ref="F27" ca="1">SUM((F$1&gt;='Gastos com Pessoal'!$F$113:$F$122)*(F$1&lt;='Gastos com Pessoal'!$G$113:$G$122)*INDIRECT(CONCATENATE("'Encargos e Benefícios'!",$AY27)))+SUM((F$1&gt;='Gastos com Pessoal'!$F$113:$F$122)*(F$1&lt;='Gastos com Pessoal'!$G$113:$G$122)*(IF('Gastos com Pessoal'!$H$113:$H$122&lt;=F$1,1,0))*INDIRECT(CONCATENATE("'Gastos com Pessoal'!",$BA27)))+SUM((F$1&gt;='Gastos com Pessoal'!$F$113:$F$122)*(F$1&lt;='Gastos com Pessoal'!$G$113:$G$122)*(IF('Gastos com Pessoal'!$M$113:$M$122&lt;=F$1,1,0))*INDIRECT(CONCATENATE("'Gastos com Pessoal'!",$BB27)))+SUM((F$1&gt;='Gastos com Pessoal'!$F$113:$F$122)*(F$1&lt;='Gastos com Pessoal'!$G$113:$G$122)*(IF('Gastos com Pessoal'!$R$113:$R$122&lt;=F$1,1,0))*INDIRECT(CONCATENATE("'Gastos com Pessoal'!",$BC27)))</f>
        <v>4815.3599999999997</v>
      </c>
      <c r="G27" s="152">
        <f t="array" aca="1" ref="G27" ca="1">SUM((G$1&gt;='Gastos com Pessoal'!$F$113:$F$122)*(G$1&lt;='Gastos com Pessoal'!$G$113:$G$122)*INDIRECT(CONCATENATE("'Encargos e Benefícios'!",$AY27)))+SUM((G$1&gt;='Gastos com Pessoal'!$F$113:$F$122)*(G$1&lt;='Gastos com Pessoal'!$G$113:$G$122)*(IF('Gastos com Pessoal'!$H$113:$H$122&lt;=G$1,1,0))*INDIRECT(CONCATENATE("'Gastos com Pessoal'!",$BA27)))+SUM((G$1&gt;='Gastos com Pessoal'!$F$113:$F$122)*(G$1&lt;='Gastos com Pessoal'!$G$113:$G$122)*(IF('Gastos com Pessoal'!$M$113:$M$122&lt;=G$1,1,0))*INDIRECT(CONCATENATE("'Gastos com Pessoal'!",$BB27)))+SUM((G$1&gt;='Gastos com Pessoal'!$F$113:$F$122)*(G$1&lt;='Gastos com Pessoal'!$G$113:$G$122)*(IF('Gastos com Pessoal'!$R$113:$R$122&lt;=G$1,1,0))*INDIRECT(CONCATENATE("'Gastos com Pessoal'!",$BC27)))</f>
        <v>5382.5023999999994</v>
      </c>
      <c r="H27" s="152">
        <f t="array" aca="1" ref="H27" ca="1">SUM((H$1&gt;='Gastos com Pessoal'!$F$113:$F$122)*(H$1&lt;='Gastos com Pessoal'!$G$113:$G$122)*INDIRECT(CONCATENATE("'Encargos e Benefícios'!",$AY27)))+SUM((H$1&gt;='Gastos com Pessoal'!$F$113:$F$122)*(H$1&lt;='Gastos com Pessoal'!$G$113:$G$122)*(IF('Gastos com Pessoal'!$H$113:$H$122&lt;=H$1,1,0))*INDIRECT(CONCATENATE("'Gastos com Pessoal'!",$BA27)))+SUM((H$1&gt;='Gastos com Pessoal'!$F$113:$F$122)*(H$1&lt;='Gastos com Pessoal'!$G$113:$G$122)*(IF('Gastos com Pessoal'!$M$113:$M$122&lt;=H$1,1,0))*INDIRECT(CONCATENATE("'Gastos com Pessoal'!",$BB27)))+SUM((H$1&gt;='Gastos com Pessoal'!$F$113:$F$122)*(H$1&lt;='Gastos com Pessoal'!$G$113:$G$122)*(IF('Gastos com Pessoal'!$R$113:$R$122&lt;=H$1,1,0))*INDIRECT(CONCATENATE("'Gastos com Pessoal'!",$BC27)))</f>
        <v>5382.5023999999994</v>
      </c>
      <c r="I27" s="152">
        <f t="array" aca="1" ref="I27" ca="1">SUM((I$1&gt;='Gastos com Pessoal'!$F$113:$F$122)*(I$1&lt;='Gastos com Pessoal'!$G$113:$G$122)*INDIRECT(CONCATENATE("'Encargos e Benefícios'!",$AY27)))+SUM((I$1&gt;='Gastos com Pessoal'!$F$113:$F$122)*(I$1&lt;='Gastos com Pessoal'!$G$113:$G$122)*(IF('Gastos com Pessoal'!$H$113:$H$122&lt;=I$1,1,0))*INDIRECT(CONCATENATE("'Gastos com Pessoal'!",$BA27)))+SUM((I$1&gt;='Gastos com Pessoal'!$F$113:$F$122)*(I$1&lt;='Gastos com Pessoal'!$G$113:$G$122)*(IF('Gastos com Pessoal'!$M$113:$M$122&lt;=I$1,1,0))*INDIRECT(CONCATENATE("'Gastos com Pessoal'!",$BB27)))+SUM((I$1&gt;='Gastos com Pessoal'!$F$113:$F$122)*(I$1&lt;='Gastos com Pessoal'!$G$113:$G$122)*(IF('Gastos com Pessoal'!$R$113:$R$122&lt;=I$1,1,0))*INDIRECT(CONCATENATE("'Gastos com Pessoal'!",$BC27)))</f>
        <v>5382.5023999999994</v>
      </c>
      <c r="J27" s="152">
        <f t="array" aca="1" ref="J27" ca="1">SUM((J$1&gt;='Gastos com Pessoal'!$F$113:$F$122)*(J$1&lt;='Gastos com Pessoal'!$G$113:$G$122)*INDIRECT(CONCATENATE("'Encargos e Benefícios'!",$AY27)))+SUM((J$1&gt;='Gastos com Pessoal'!$F$113:$F$122)*(J$1&lt;='Gastos com Pessoal'!$G$113:$G$122)*(IF('Gastos com Pessoal'!$H$113:$H$122&lt;=J$1,1,0))*INDIRECT(CONCATENATE("'Gastos com Pessoal'!",$BA27)))+SUM((J$1&gt;='Gastos com Pessoal'!$F$113:$F$122)*(J$1&lt;='Gastos com Pessoal'!$G$113:$G$122)*(IF('Gastos com Pessoal'!$M$113:$M$122&lt;=J$1,1,0))*INDIRECT(CONCATENATE("'Gastos com Pessoal'!",$BB27)))+SUM((J$1&gt;='Gastos com Pessoal'!$F$113:$F$122)*(J$1&lt;='Gastos com Pessoal'!$G$113:$G$122)*(IF('Gastos com Pessoal'!$R$113:$R$122&lt;=J$1,1,0))*INDIRECT(CONCATENATE("'Gastos com Pessoal'!",$BC27)))</f>
        <v>5382.5023999999994</v>
      </c>
      <c r="K27" s="152">
        <f t="array" aca="1" ref="K27" ca="1">SUM((K$1&gt;='Gastos com Pessoal'!$F$113:$F$122)*(K$1&lt;='Gastos com Pessoal'!$G$113:$G$122)*INDIRECT(CONCATENATE("'Encargos e Benefícios'!",$AY27)))+SUM((K$1&gt;='Gastos com Pessoal'!$F$113:$F$122)*(K$1&lt;='Gastos com Pessoal'!$G$113:$G$122)*(IF('Gastos com Pessoal'!$H$113:$H$122&lt;=K$1,1,0))*INDIRECT(CONCATENATE("'Gastos com Pessoal'!",$BA27)))+SUM((K$1&gt;='Gastos com Pessoal'!$F$113:$F$122)*(K$1&lt;='Gastos com Pessoal'!$G$113:$G$122)*(IF('Gastos com Pessoal'!$M$113:$M$122&lt;=K$1,1,0))*INDIRECT(CONCATENATE("'Gastos com Pessoal'!",$BB27)))+SUM((K$1&gt;='Gastos com Pessoal'!$F$113:$F$122)*(K$1&lt;='Gastos com Pessoal'!$G$113:$G$122)*(IF('Gastos com Pessoal'!$R$113:$R$122&lt;=K$1,1,0))*INDIRECT(CONCATENATE("'Gastos com Pessoal'!",$BC27)))</f>
        <v>5382.5023999999994</v>
      </c>
      <c r="L27" s="152">
        <f t="array" aca="1" ref="L27" ca="1">SUM((L$1&gt;='Gastos com Pessoal'!$F$113:$F$122)*(L$1&lt;='Gastos com Pessoal'!$G$113:$G$122)*INDIRECT(CONCATENATE("'Encargos e Benefícios'!",$AY27)))+SUM((L$1&gt;='Gastos com Pessoal'!$F$113:$F$122)*(L$1&lt;='Gastos com Pessoal'!$G$113:$G$122)*(IF('Gastos com Pessoal'!$H$113:$H$122&lt;=L$1,1,0))*INDIRECT(CONCATENATE("'Gastos com Pessoal'!",$BA27)))+SUM((L$1&gt;='Gastos com Pessoal'!$F$113:$F$122)*(L$1&lt;='Gastos com Pessoal'!$G$113:$G$122)*(IF('Gastos com Pessoal'!$M$113:$M$122&lt;=L$1,1,0))*INDIRECT(CONCATENATE("'Gastos com Pessoal'!",$BB27)))+SUM((L$1&gt;='Gastos com Pessoal'!$F$113:$F$122)*(L$1&lt;='Gastos com Pessoal'!$G$113:$G$122)*(IF('Gastos com Pessoal'!$R$113:$R$122&lt;=L$1,1,0))*INDIRECT(CONCATENATE("'Gastos com Pessoal'!",$BC27)))</f>
        <v>5382.5023999999994</v>
      </c>
      <c r="M27" s="152">
        <f t="array" aca="1" ref="M27" ca="1">SUM((M$1&gt;='Gastos com Pessoal'!$F$113:$F$122)*(M$1&lt;='Gastos com Pessoal'!$G$113:$G$122)*INDIRECT(CONCATENATE("'Encargos e Benefícios'!",$AY27)))+SUM((M$1&gt;='Gastos com Pessoal'!$F$113:$F$122)*(M$1&lt;='Gastos com Pessoal'!$G$113:$G$122)*(IF('Gastos com Pessoal'!$H$113:$H$122&lt;=M$1,1,0))*INDIRECT(CONCATENATE("'Gastos com Pessoal'!",$BA27)))+SUM((M$1&gt;='Gastos com Pessoal'!$F$113:$F$122)*(M$1&lt;='Gastos com Pessoal'!$G$113:$G$122)*(IF('Gastos com Pessoal'!$M$113:$M$122&lt;=M$1,1,0))*INDIRECT(CONCATENATE("'Gastos com Pessoal'!",$BB27)))+SUM((M$1&gt;='Gastos com Pessoal'!$F$113:$F$122)*(M$1&lt;='Gastos com Pessoal'!$G$113:$G$122)*(IF('Gastos com Pessoal'!$R$113:$R$122&lt;=M$1,1,0))*INDIRECT(CONCATENATE("'Gastos com Pessoal'!",$BC27)))</f>
        <v>5382.5023999999994</v>
      </c>
      <c r="N27" s="152">
        <f t="array" aca="1" ref="N27" ca="1">SUM((N$1&gt;='Gastos com Pessoal'!$F$113:$F$122)*(N$1&lt;='Gastos com Pessoal'!$G$113:$G$122)*INDIRECT(CONCATENATE("'Encargos e Benefícios'!",$AY27)))+SUM((N$1&gt;='Gastos com Pessoal'!$F$113:$F$122)*(N$1&lt;='Gastos com Pessoal'!$G$113:$G$122)*(IF('Gastos com Pessoal'!$H$113:$H$122&lt;=N$1,1,0))*INDIRECT(CONCATENATE("'Gastos com Pessoal'!",$BA27)))+SUM((N$1&gt;='Gastos com Pessoal'!$F$113:$F$122)*(N$1&lt;='Gastos com Pessoal'!$G$113:$G$122)*(IF('Gastos com Pessoal'!$M$113:$M$122&lt;=N$1,1,0))*INDIRECT(CONCATENATE("'Gastos com Pessoal'!",$BB27)))+SUM((N$1&gt;='Gastos com Pessoal'!$F$113:$F$122)*(N$1&lt;='Gastos com Pessoal'!$G$113:$G$122)*(IF('Gastos com Pessoal'!$R$113:$R$122&lt;=N$1,1,0))*INDIRECT(CONCATENATE("'Gastos com Pessoal'!",$BC27)))</f>
        <v>5382.5023999999994</v>
      </c>
      <c r="O27" s="152">
        <f t="array" aca="1" ref="O27" ca="1">SUM((O$1&gt;='Gastos com Pessoal'!$F$113:$F$122)*(O$1&lt;='Gastos com Pessoal'!$G$113:$G$122)*INDIRECT(CONCATENATE("'Encargos e Benefícios'!",$AY27)))+SUM((O$1&gt;='Gastos com Pessoal'!$F$113:$F$122)*(O$1&lt;='Gastos com Pessoal'!$G$113:$G$122)*(IF('Gastos com Pessoal'!$H$113:$H$122&lt;=O$1,1,0))*INDIRECT(CONCATENATE("'Gastos com Pessoal'!",$BA27)))+SUM((O$1&gt;='Gastos com Pessoal'!$F$113:$F$122)*(O$1&lt;='Gastos com Pessoal'!$G$113:$G$122)*(IF('Gastos com Pessoal'!$M$113:$M$122&lt;=O$1,1,0))*INDIRECT(CONCATENATE("'Gastos com Pessoal'!",$BB27)))+SUM((O$1&gt;='Gastos com Pessoal'!$F$113:$F$122)*(O$1&lt;='Gastos com Pessoal'!$G$113:$G$122)*(IF('Gastos com Pessoal'!$R$113:$R$122&lt;=O$1,1,0))*INDIRECT(CONCATENATE("'Gastos com Pessoal'!",$BC27)))</f>
        <v>5382.5023999999994</v>
      </c>
      <c r="P27" s="152">
        <f t="array" aca="1" ref="P27" ca="1">SUM((P$1&gt;='Gastos com Pessoal'!$F$113:$F$122)*(P$1&lt;='Gastos com Pessoal'!$G$113:$G$122)*INDIRECT(CONCATENATE("'Encargos e Benefícios'!",$AY27)))+SUM((P$1&gt;='Gastos com Pessoal'!$F$113:$F$122)*(P$1&lt;='Gastos com Pessoal'!$G$113:$G$122)*(IF('Gastos com Pessoal'!$H$113:$H$122&lt;=P$1,1,0))*INDIRECT(CONCATENATE("'Gastos com Pessoal'!",$BA27)))+SUM((P$1&gt;='Gastos com Pessoal'!$F$113:$F$122)*(P$1&lt;='Gastos com Pessoal'!$G$113:$G$122)*(IF('Gastos com Pessoal'!$M$113:$M$122&lt;=P$1,1,0))*INDIRECT(CONCATENATE("'Gastos com Pessoal'!",$BB27)))+SUM((P$1&gt;='Gastos com Pessoal'!$F$113:$F$122)*(P$1&lt;='Gastos com Pessoal'!$G$113:$G$122)*(IF('Gastos com Pessoal'!$R$113:$R$122&lt;=P$1,1,0))*INDIRECT(CONCATENATE("'Gastos com Pessoal'!",$BC27)))</f>
        <v>5382.5023999999994</v>
      </c>
      <c r="Q27" s="152">
        <f t="array" aca="1" ref="Q27" ca="1">SUM((Q$1&gt;='Gastos com Pessoal'!$F$113:$F$122)*(Q$1&lt;='Gastos com Pessoal'!$G$113:$G$122)*INDIRECT(CONCATENATE("'Encargos e Benefícios'!",$AY27)))+SUM((Q$1&gt;='Gastos com Pessoal'!$F$113:$F$122)*(Q$1&lt;='Gastos com Pessoal'!$G$113:$G$122)*(IF('Gastos com Pessoal'!$H$113:$H$122&lt;=Q$1,1,0))*INDIRECT(CONCATENATE("'Gastos com Pessoal'!",$BA27)))+SUM((Q$1&gt;='Gastos com Pessoal'!$F$113:$F$122)*(Q$1&lt;='Gastos com Pessoal'!$G$113:$G$122)*(IF('Gastos com Pessoal'!$M$113:$M$122&lt;=Q$1,1,0))*INDIRECT(CONCATENATE("'Gastos com Pessoal'!",$BB27)))+SUM((Q$1&gt;='Gastos com Pessoal'!$F$113:$F$122)*(Q$1&lt;='Gastos com Pessoal'!$G$113:$G$122)*(IF('Gastos com Pessoal'!$R$113:$R$122&lt;=Q$1,1,0))*INDIRECT(CONCATENATE("'Gastos com Pessoal'!",$BC27)))</f>
        <v>5382.5023999999994</v>
      </c>
      <c r="R27" s="152">
        <f t="array" aca="1" ref="R27" ca="1">SUM((R$1&gt;='Gastos com Pessoal'!$F$113:$F$122)*(R$1&lt;='Gastos com Pessoal'!$G$113:$G$122)*INDIRECT(CONCATENATE("'Encargos e Benefícios'!",$AY27)))+SUM((R$1&gt;='Gastos com Pessoal'!$F$113:$F$122)*(R$1&lt;='Gastos com Pessoal'!$G$113:$G$122)*(IF('Gastos com Pessoal'!$H$113:$H$122&lt;=R$1,1,0))*INDIRECT(CONCATENATE("'Gastos com Pessoal'!",$BA27)))+SUM((R$1&gt;='Gastos com Pessoal'!$F$113:$F$122)*(R$1&lt;='Gastos com Pessoal'!$G$113:$G$122)*(IF('Gastos com Pessoal'!$M$113:$M$122&lt;=R$1,1,0))*INDIRECT(CONCATENATE("'Gastos com Pessoal'!",$BB27)))+SUM((R$1&gt;='Gastos com Pessoal'!$F$113:$F$122)*(R$1&lt;='Gastos com Pessoal'!$G$113:$G$122)*(IF('Gastos com Pessoal'!$R$113:$R$122&lt;=R$1,1,0))*INDIRECT(CONCATENATE("'Gastos com Pessoal'!",$BC27)))</f>
        <v>5382.5023999999994</v>
      </c>
      <c r="S27" s="152">
        <f t="array" aca="1" ref="S27" ca="1">SUM((S$1&gt;='Gastos com Pessoal'!$F$113:$F$122)*(S$1&lt;='Gastos com Pessoal'!$G$113:$G$122)*INDIRECT(CONCATENATE("'Encargos e Benefícios'!",$AY27)))+SUM((S$1&gt;='Gastos com Pessoal'!$F$113:$F$122)*(S$1&lt;='Gastos com Pessoal'!$G$113:$G$122)*(IF('Gastos com Pessoal'!$H$113:$H$122&lt;=S$1,1,0))*INDIRECT(CONCATENATE("'Gastos com Pessoal'!",$BA27)))+SUM((S$1&gt;='Gastos com Pessoal'!$F$113:$F$122)*(S$1&lt;='Gastos com Pessoal'!$G$113:$G$122)*(IF('Gastos com Pessoal'!$M$113:$M$122&lt;=S$1,1,0))*INDIRECT(CONCATENATE("'Gastos com Pessoal'!",$BB27)))+SUM((S$1&gt;='Gastos com Pessoal'!$F$113:$F$122)*(S$1&lt;='Gastos com Pessoal'!$G$113:$G$122)*(IF('Gastos com Pessoal'!$R$113:$R$122&lt;=S$1,1,0))*INDIRECT(CONCATENATE("'Gastos com Pessoal'!",$BC27)))</f>
        <v>5382.5023999999994</v>
      </c>
      <c r="T27" s="152">
        <f t="array" aca="1" ref="T27" ca="1">SUM((T$1&gt;='Gastos com Pessoal'!$F$113:$F$122)*(T$1&lt;='Gastos com Pessoal'!$G$113:$G$122)*INDIRECT(CONCATENATE("'Encargos e Benefícios'!",$AY27)))+SUM((T$1&gt;='Gastos com Pessoal'!$F$113:$F$122)*(T$1&lt;='Gastos com Pessoal'!$G$113:$G$122)*(IF('Gastos com Pessoal'!$H$113:$H$122&lt;=T$1,1,0))*INDIRECT(CONCATENATE("'Gastos com Pessoal'!",$BA27)))+SUM((T$1&gt;='Gastos com Pessoal'!$F$113:$F$122)*(T$1&lt;='Gastos com Pessoal'!$G$113:$G$122)*(IF('Gastos com Pessoal'!$M$113:$M$122&lt;=T$1,1,0))*INDIRECT(CONCATENATE("'Gastos com Pessoal'!",$BB27)))+SUM((T$1&gt;='Gastos com Pessoal'!$F$113:$F$122)*(T$1&lt;='Gastos com Pessoal'!$G$113:$G$122)*(IF('Gastos com Pessoal'!$R$113:$R$122&lt;=T$1,1,0))*INDIRECT(CONCATENATE("'Gastos com Pessoal'!",$BC27)))</f>
        <v>5382.5023999999994</v>
      </c>
      <c r="U27" s="152">
        <f t="array" aca="1" ref="U27" ca="1">SUM((U$1&gt;='Gastos com Pessoal'!$F$113:$F$122)*(U$1&lt;='Gastos com Pessoal'!$G$113:$G$122)*INDIRECT(CONCATENATE("'Encargos e Benefícios'!",$AY27)))+SUM((U$1&gt;='Gastos com Pessoal'!$F$113:$F$122)*(U$1&lt;='Gastos com Pessoal'!$G$113:$G$122)*(IF('Gastos com Pessoal'!$H$113:$H$122&lt;=U$1,1,0))*INDIRECT(CONCATENATE("'Gastos com Pessoal'!",$BA27)))+SUM((U$1&gt;='Gastos com Pessoal'!$F$113:$F$122)*(U$1&lt;='Gastos com Pessoal'!$G$113:$G$122)*(IF('Gastos com Pessoal'!$M$113:$M$122&lt;=U$1,1,0))*INDIRECT(CONCATENATE("'Gastos com Pessoal'!",$BB27)))+SUM((U$1&gt;='Gastos com Pessoal'!$F$113:$F$122)*(U$1&lt;='Gastos com Pessoal'!$G$113:$G$122)*(IF('Gastos com Pessoal'!$R$113:$R$122&lt;=U$1,1,0))*INDIRECT(CONCATENATE("'Gastos com Pessoal'!",$BC27)))</f>
        <v>5382.5023999999994</v>
      </c>
      <c r="V27" s="152">
        <f t="array" aca="1" ref="V27" ca="1">SUM((V$1&gt;='Gastos com Pessoal'!$F$113:$F$122)*(V$1&lt;='Gastos com Pessoal'!$G$113:$G$122)*INDIRECT(CONCATENATE("'Encargos e Benefícios'!",$AY27)))+SUM((V$1&gt;='Gastos com Pessoal'!$F$113:$F$122)*(V$1&lt;='Gastos com Pessoal'!$G$113:$G$122)*(IF('Gastos com Pessoal'!$H$113:$H$122&lt;=V$1,1,0))*INDIRECT(CONCATENATE("'Gastos com Pessoal'!",$BA27)))+SUM((V$1&gt;='Gastos com Pessoal'!$F$113:$F$122)*(V$1&lt;='Gastos com Pessoal'!$G$113:$G$122)*(IF('Gastos com Pessoal'!$M$113:$M$122&lt;=V$1,1,0))*INDIRECT(CONCATENATE("'Gastos com Pessoal'!",$BB27)))+SUM((V$1&gt;='Gastos com Pessoal'!$F$113:$F$122)*(V$1&lt;='Gastos com Pessoal'!$G$113:$G$122)*(IF('Gastos com Pessoal'!$R$113:$R$122&lt;=V$1,1,0))*INDIRECT(CONCATENATE("'Gastos com Pessoal'!",$BC27)))</f>
        <v>5382.5023999999994</v>
      </c>
      <c r="W27" s="152">
        <f t="array" aca="1" ref="W27" ca="1">SUM((W$1&gt;='Gastos com Pessoal'!$F$113:$F$122)*(W$1&lt;='Gastos com Pessoal'!$G$113:$G$122)*INDIRECT(CONCATENATE("'Encargos e Benefícios'!",$AY27)))+SUM((W$1&gt;='Gastos com Pessoal'!$F$113:$F$122)*(W$1&lt;='Gastos com Pessoal'!$G$113:$G$122)*(IF('Gastos com Pessoal'!$H$113:$H$122&lt;=W$1,1,0))*INDIRECT(CONCATENATE("'Gastos com Pessoal'!",$BA27)))+SUM((W$1&gt;='Gastos com Pessoal'!$F$113:$F$122)*(W$1&lt;='Gastos com Pessoal'!$G$113:$G$122)*(IF('Gastos com Pessoal'!$M$113:$M$122&lt;=W$1,1,0))*INDIRECT(CONCATENATE("'Gastos com Pessoal'!",$BB27)))+SUM((W$1&gt;='Gastos com Pessoal'!$F$113:$F$122)*(W$1&lt;='Gastos com Pessoal'!$G$113:$G$122)*(IF('Gastos com Pessoal'!$R$113:$R$122&lt;=W$1,1,0))*INDIRECT(CONCATENATE("'Gastos com Pessoal'!",$BC27)))</f>
        <v>5382.5023999999994</v>
      </c>
      <c r="X27" s="152">
        <f t="array" aca="1" ref="X27" ca="1">SUM((X$1&gt;='Gastos com Pessoal'!$F$113:$F$122)*(X$1&lt;='Gastos com Pessoal'!$G$113:$G$122)*INDIRECT(CONCATENATE("'Encargos e Benefícios'!",$AY27)))+SUM((X$1&gt;='Gastos com Pessoal'!$F$113:$F$122)*(X$1&lt;='Gastos com Pessoal'!$G$113:$G$122)*(IF('Gastos com Pessoal'!$H$113:$H$122&lt;=X$1,1,0))*INDIRECT(CONCATENATE("'Gastos com Pessoal'!",$BA27)))+SUM((X$1&gt;='Gastos com Pessoal'!$F$113:$F$122)*(X$1&lt;='Gastos com Pessoal'!$G$113:$G$122)*(IF('Gastos com Pessoal'!$M$113:$M$122&lt;=X$1,1,0))*INDIRECT(CONCATENATE("'Gastos com Pessoal'!",$BB27)))+SUM((X$1&gt;='Gastos com Pessoal'!$F$113:$F$122)*(X$1&lt;='Gastos com Pessoal'!$G$113:$G$122)*(IF('Gastos com Pessoal'!$R$113:$R$122&lt;=X$1,1,0))*INDIRECT(CONCATENATE("'Gastos com Pessoal'!",$BC27)))</f>
        <v>5382.5023999999994</v>
      </c>
      <c r="Y27" s="152">
        <f t="array" aca="1" ref="Y27" ca="1">SUM((Y$1&gt;='Gastos com Pessoal'!$F$113:$F$122)*(Y$1&lt;='Gastos com Pessoal'!$G$113:$G$122)*INDIRECT(CONCATENATE("'Encargos e Benefícios'!",$AY27)))+SUM((Y$1&gt;='Gastos com Pessoal'!$F$113:$F$122)*(Y$1&lt;='Gastos com Pessoal'!$G$113:$G$122)*(IF('Gastos com Pessoal'!$H$113:$H$122&lt;=Y$1,1,0))*INDIRECT(CONCATENATE("'Gastos com Pessoal'!",$BA27)))+SUM((Y$1&gt;='Gastos com Pessoal'!$F$113:$F$122)*(Y$1&lt;='Gastos com Pessoal'!$G$113:$G$122)*(IF('Gastos com Pessoal'!$M$113:$M$122&lt;=Y$1,1,0))*INDIRECT(CONCATENATE("'Gastos com Pessoal'!",$BB27)))+SUM((Y$1&gt;='Gastos com Pessoal'!$F$113:$F$122)*(Y$1&lt;='Gastos com Pessoal'!$G$113:$G$122)*(IF('Gastos com Pessoal'!$R$113:$R$122&lt;=Y$1,1,0))*INDIRECT(CONCATENATE("'Gastos com Pessoal'!",$BC27)))</f>
        <v>5382.5023999999994</v>
      </c>
      <c r="Z27" s="152">
        <f t="array" aca="1" ref="Z27" ca="1">SUM((Z$1&gt;='Gastos com Pessoal'!$F$113:$F$122)*(Z$1&lt;='Gastos com Pessoal'!$G$113:$G$122)*INDIRECT(CONCATENATE("'Encargos e Benefícios'!",$AY27)))+SUM((Z$1&gt;='Gastos com Pessoal'!$F$113:$F$122)*(Z$1&lt;='Gastos com Pessoal'!$G$113:$G$122)*(IF('Gastos com Pessoal'!$H$113:$H$122&lt;=Z$1,1,0))*INDIRECT(CONCATENATE("'Gastos com Pessoal'!",$BA27)))+SUM((Z$1&gt;='Gastos com Pessoal'!$F$113:$F$122)*(Z$1&lt;='Gastos com Pessoal'!$G$113:$G$122)*(IF('Gastos com Pessoal'!$M$113:$M$122&lt;=Z$1,1,0))*INDIRECT(CONCATENATE("'Gastos com Pessoal'!",$BB27)))+SUM((Z$1&gt;='Gastos com Pessoal'!$F$113:$F$122)*(Z$1&lt;='Gastos com Pessoal'!$G$113:$G$122)*(IF('Gastos com Pessoal'!$R$113:$R$122&lt;=Z$1,1,0))*INDIRECT(CONCATENATE("'Gastos com Pessoal'!",$BC27)))</f>
        <v>5382.5023999999994</v>
      </c>
      <c r="AA27" s="152">
        <f t="array" aca="1" ref="AA27" ca="1">SUM((AA$1&gt;='Gastos com Pessoal'!$F$113:$F$122)*(AA$1&lt;='Gastos com Pessoal'!$G$113:$G$122)*INDIRECT(CONCATENATE("'Encargos e Benefícios'!",$AY27)))+SUM((AA$1&gt;='Gastos com Pessoal'!$F$113:$F$122)*(AA$1&lt;='Gastos com Pessoal'!$G$113:$G$122)*(IF('Gastos com Pessoal'!$H$113:$H$122&lt;=AA$1,1,0))*INDIRECT(CONCATENATE("'Gastos com Pessoal'!",$BA27)))+SUM((AA$1&gt;='Gastos com Pessoal'!$F$113:$F$122)*(AA$1&lt;='Gastos com Pessoal'!$G$113:$G$122)*(IF('Gastos com Pessoal'!$M$113:$M$122&lt;=AA$1,1,0))*INDIRECT(CONCATENATE("'Gastos com Pessoal'!",$BB27)))+SUM((AA$1&gt;='Gastos com Pessoal'!$F$113:$F$122)*(AA$1&lt;='Gastos com Pessoal'!$G$113:$G$122)*(IF('Gastos com Pessoal'!$R$113:$R$122&lt;=AA$1,1,0))*INDIRECT(CONCATENATE("'Gastos com Pessoal'!",$BC27)))</f>
        <v>0</v>
      </c>
      <c r="AB27" s="152">
        <f t="array" aca="1" ref="AB27" ca="1">SUM((AB$1&gt;='Gastos com Pessoal'!$F$113:$F$122)*(AB$1&lt;='Gastos com Pessoal'!$G$113:$G$122)*INDIRECT(CONCATENATE("'Encargos e Benefícios'!",$AY27)))+SUM((AB$1&gt;='Gastos com Pessoal'!$F$113:$F$122)*(AB$1&lt;='Gastos com Pessoal'!$G$113:$G$122)*(IF('Gastos com Pessoal'!$H$113:$H$122&lt;=AB$1,1,0))*INDIRECT(CONCATENATE("'Gastos com Pessoal'!",$BA27)))+SUM((AB$1&gt;='Gastos com Pessoal'!$F$113:$F$122)*(AB$1&lt;='Gastos com Pessoal'!$G$113:$G$122)*(IF('Gastos com Pessoal'!$M$113:$M$122&lt;=AB$1,1,0))*INDIRECT(CONCATENATE("'Gastos com Pessoal'!",$BB27)))+SUM((AB$1&gt;='Gastos com Pessoal'!$F$113:$F$122)*(AB$1&lt;='Gastos com Pessoal'!$G$113:$G$122)*(IF('Gastos com Pessoal'!$R$113:$R$122&lt;=AB$1,1,0))*INDIRECT(CONCATENATE("'Gastos com Pessoal'!",$BC27)))</f>
        <v>0</v>
      </c>
      <c r="AC27" s="152">
        <f t="array" aca="1" ref="AC27" ca="1">SUM((AC$1&gt;='Gastos com Pessoal'!$F$113:$F$122)*(AC$1&lt;='Gastos com Pessoal'!$G$113:$G$122)*INDIRECT(CONCATENATE("'Encargos e Benefícios'!",$AY27)))+SUM((AC$1&gt;='Gastos com Pessoal'!$F$113:$F$122)*(AC$1&lt;='Gastos com Pessoal'!$G$113:$G$122)*(IF('Gastos com Pessoal'!$H$113:$H$122&lt;=AC$1,1,0))*INDIRECT(CONCATENATE("'Gastos com Pessoal'!",$BA27)))+SUM((AC$1&gt;='Gastos com Pessoal'!$F$113:$F$122)*(AC$1&lt;='Gastos com Pessoal'!$G$113:$G$122)*(IF('Gastos com Pessoal'!$M$113:$M$122&lt;=AC$1,1,0))*INDIRECT(CONCATENATE("'Gastos com Pessoal'!",$BB27)))+SUM((AC$1&gt;='Gastos com Pessoal'!$F$113:$F$122)*(AC$1&lt;='Gastos com Pessoal'!$G$113:$G$122)*(IF('Gastos com Pessoal'!$R$113:$R$122&lt;=AC$1,1,0))*INDIRECT(CONCATENATE("'Gastos com Pessoal'!",$BC27)))</f>
        <v>0</v>
      </c>
      <c r="AD27" s="152">
        <f t="array" aca="1" ref="AD27" ca="1">SUM((AD$1&gt;='Gastos com Pessoal'!$F$113:$F$122)*(AD$1&lt;='Gastos com Pessoal'!$G$113:$G$122)*INDIRECT(CONCATENATE("'Encargos e Benefícios'!",$AY27)))+SUM((AD$1&gt;='Gastos com Pessoal'!$F$113:$F$122)*(AD$1&lt;='Gastos com Pessoal'!$G$113:$G$122)*(IF('Gastos com Pessoal'!$H$113:$H$122&lt;=AD$1,1,0))*INDIRECT(CONCATENATE("'Gastos com Pessoal'!",$BA27)))+SUM((AD$1&gt;='Gastos com Pessoal'!$F$113:$F$122)*(AD$1&lt;='Gastos com Pessoal'!$G$113:$G$122)*(IF('Gastos com Pessoal'!$M$113:$M$122&lt;=AD$1,1,0))*INDIRECT(CONCATENATE("'Gastos com Pessoal'!",$BB27)))+SUM((AD$1&gt;='Gastos com Pessoal'!$F$113:$F$122)*(AD$1&lt;='Gastos com Pessoal'!$G$113:$G$122)*(IF('Gastos com Pessoal'!$R$113:$R$122&lt;=AD$1,1,0))*INDIRECT(CONCATENATE("'Gastos com Pessoal'!",$BC27)))</f>
        <v>0</v>
      </c>
      <c r="AE27" s="152">
        <f t="array" aca="1" ref="AE27" ca="1">SUM((AE$1&gt;='Gastos com Pessoal'!$F$113:$F$122)*(AE$1&lt;='Gastos com Pessoal'!$G$113:$G$122)*INDIRECT(CONCATENATE("'Encargos e Benefícios'!",$AY27)))+SUM((AE$1&gt;='Gastos com Pessoal'!$F$113:$F$122)*(AE$1&lt;='Gastos com Pessoal'!$G$113:$G$122)*(IF('Gastos com Pessoal'!$H$113:$H$122&lt;=AE$1,1,0))*INDIRECT(CONCATENATE("'Gastos com Pessoal'!",$BA27)))+SUM((AE$1&gt;='Gastos com Pessoal'!$F$113:$F$122)*(AE$1&lt;='Gastos com Pessoal'!$G$113:$G$122)*(IF('Gastos com Pessoal'!$M$113:$M$122&lt;=AE$1,1,0))*INDIRECT(CONCATENATE("'Gastos com Pessoal'!",$BB27)))+SUM((AE$1&gt;='Gastos com Pessoal'!$F$113:$F$122)*(AE$1&lt;='Gastos com Pessoal'!$G$113:$G$122)*(IF('Gastos com Pessoal'!$R$113:$R$122&lt;=AE$1,1,0))*INDIRECT(CONCATENATE("'Gastos com Pessoal'!",$BC27)))</f>
        <v>0</v>
      </c>
      <c r="AF27" s="152">
        <f t="array" aca="1" ref="AF27" ca="1">SUM((AF$1&gt;='Gastos com Pessoal'!$F$113:$F$122)*(AF$1&lt;='Gastos com Pessoal'!$G$113:$G$122)*INDIRECT(CONCATENATE("'Encargos e Benefícios'!",$AY27)))+SUM((AF$1&gt;='Gastos com Pessoal'!$F$113:$F$122)*(AF$1&lt;='Gastos com Pessoal'!$G$113:$G$122)*(IF('Gastos com Pessoal'!$H$113:$H$122&lt;=AF$1,1,0))*INDIRECT(CONCATENATE("'Gastos com Pessoal'!",$BA27)))+SUM((AF$1&gt;='Gastos com Pessoal'!$F$113:$F$122)*(AF$1&lt;='Gastos com Pessoal'!$G$113:$G$122)*(IF('Gastos com Pessoal'!$M$113:$M$122&lt;=AF$1,1,0))*INDIRECT(CONCATENATE("'Gastos com Pessoal'!",$BB27)))+SUM((AF$1&gt;='Gastos com Pessoal'!$F$113:$F$122)*(AF$1&lt;='Gastos com Pessoal'!$G$113:$G$122)*(IF('Gastos com Pessoal'!$R$113:$R$122&lt;=AF$1,1,0))*INDIRECT(CONCATENATE("'Gastos com Pessoal'!",$BC27)))</f>
        <v>0</v>
      </c>
      <c r="AG27" s="152">
        <f t="array" aca="1" ref="AG27" ca="1">SUM((AG$1&gt;='Gastos com Pessoal'!$F$113:$F$122)*(AG$1&lt;='Gastos com Pessoal'!$G$113:$G$122)*INDIRECT(CONCATENATE("'Encargos e Benefícios'!",$AY27)))+SUM((AG$1&gt;='Gastos com Pessoal'!$F$113:$F$122)*(AG$1&lt;='Gastos com Pessoal'!$G$113:$G$122)*(IF('Gastos com Pessoal'!$H$113:$H$122&lt;=AG$1,1,0))*INDIRECT(CONCATENATE("'Gastos com Pessoal'!",$BA27)))+SUM((AG$1&gt;='Gastos com Pessoal'!$F$113:$F$122)*(AG$1&lt;='Gastos com Pessoal'!$G$113:$G$122)*(IF('Gastos com Pessoal'!$M$113:$M$122&lt;=AG$1,1,0))*INDIRECT(CONCATENATE("'Gastos com Pessoal'!",$BB27)))+SUM((AG$1&gt;='Gastos com Pessoal'!$F$113:$F$122)*(AG$1&lt;='Gastos com Pessoal'!$G$113:$G$122)*(IF('Gastos com Pessoal'!$R$113:$R$122&lt;=AG$1,1,0))*INDIRECT(CONCATENATE("'Gastos com Pessoal'!",$BC27)))</f>
        <v>0</v>
      </c>
      <c r="AH27" s="152">
        <f t="array" aca="1" ref="AH27" ca="1">SUM((AH$1&gt;='Gastos com Pessoal'!$F$113:$F$122)*(AH$1&lt;='Gastos com Pessoal'!$G$113:$G$122)*INDIRECT(CONCATENATE("'Encargos e Benefícios'!",$AY27)))+SUM((AH$1&gt;='Gastos com Pessoal'!$F$113:$F$122)*(AH$1&lt;='Gastos com Pessoal'!$G$113:$G$122)*(IF('Gastos com Pessoal'!$H$113:$H$122&lt;=AH$1,1,0))*INDIRECT(CONCATENATE("'Gastos com Pessoal'!",$BA27)))+SUM((AH$1&gt;='Gastos com Pessoal'!$F$113:$F$122)*(AH$1&lt;='Gastos com Pessoal'!$G$113:$G$122)*(IF('Gastos com Pessoal'!$M$113:$M$122&lt;=AH$1,1,0))*INDIRECT(CONCATENATE("'Gastos com Pessoal'!",$BB27)))+SUM((AH$1&gt;='Gastos com Pessoal'!$F$113:$F$122)*(AH$1&lt;='Gastos com Pessoal'!$G$113:$G$122)*(IF('Gastos com Pessoal'!$R$113:$R$122&lt;=AH$1,1,0))*INDIRECT(CONCATENATE("'Gastos com Pessoal'!",$BC27)))</f>
        <v>0</v>
      </c>
      <c r="AI27" s="152">
        <f t="array" aca="1" ref="AI27" ca="1">SUM((AI$1&gt;='Gastos com Pessoal'!$F$113:$F$122)*(AI$1&lt;='Gastos com Pessoal'!$G$113:$G$122)*INDIRECT(CONCATENATE("'Encargos e Benefícios'!",$AY27)))+SUM((AI$1&gt;='Gastos com Pessoal'!$F$113:$F$122)*(AI$1&lt;='Gastos com Pessoal'!$G$113:$G$122)*(IF('Gastos com Pessoal'!$H$113:$H$122&lt;=AI$1,1,0))*INDIRECT(CONCATENATE("'Gastos com Pessoal'!",$BA27)))+SUM((AI$1&gt;='Gastos com Pessoal'!$F$113:$F$122)*(AI$1&lt;='Gastos com Pessoal'!$G$113:$G$122)*(IF('Gastos com Pessoal'!$M$113:$M$122&lt;=AI$1,1,0))*INDIRECT(CONCATENATE("'Gastos com Pessoal'!",$BB27)))+SUM((AI$1&gt;='Gastos com Pessoal'!$F$113:$F$122)*(AI$1&lt;='Gastos com Pessoal'!$G$113:$G$122)*(IF('Gastos com Pessoal'!$R$113:$R$122&lt;=AI$1,1,0))*INDIRECT(CONCATENATE("'Gastos com Pessoal'!",$BC27)))</f>
        <v>0</v>
      </c>
      <c r="AJ27" s="152">
        <f t="array" aca="1" ref="AJ27" ca="1">SUM((AJ$1&gt;='Gastos com Pessoal'!$F$113:$F$122)*(AJ$1&lt;='Gastos com Pessoal'!$G$113:$G$122)*INDIRECT(CONCATENATE("'Encargos e Benefícios'!",$AY27)))+SUM((AJ$1&gt;='Gastos com Pessoal'!$F$113:$F$122)*(AJ$1&lt;='Gastos com Pessoal'!$G$113:$G$122)*(IF('Gastos com Pessoal'!$H$113:$H$122&lt;=AJ$1,1,0))*INDIRECT(CONCATENATE("'Gastos com Pessoal'!",$BA27)))+SUM((AJ$1&gt;='Gastos com Pessoal'!$F$113:$F$122)*(AJ$1&lt;='Gastos com Pessoal'!$G$113:$G$122)*(IF('Gastos com Pessoal'!$M$113:$M$122&lt;=AJ$1,1,0))*INDIRECT(CONCATENATE("'Gastos com Pessoal'!",$BB27)))+SUM((AJ$1&gt;='Gastos com Pessoal'!$F$113:$F$122)*(AJ$1&lt;='Gastos com Pessoal'!$G$113:$G$122)*(IF('Gastos com Pessoal'!$R$113:$R$122&lt;=AJ$1,1,0))*INDIRECT(CONCATENATE("'Gastos com Pessoal'!",$BC27)))</f>
        <v>0</v>
      </c>
      <c r="AK27" s="152">
        <f t="array" aca="1" ref="AK27" ca="1">SUM((AK$1&gt;='Gastos com Pessoal'!$F$113:$F$122)*(AK$1&lt;='Gastos com Pessoal'!$G$113:$G$122)*INDIRECT(CONCATENATE("'Encargos e Benefícios'!",$AY27)))+SUM((AK$1&gt;='Gastos com Pessoal'!$F$113:$F$122)*(AK$1&lt;='Gastos com Pessoal'!$G$113:$G$122)*(IF('Gastos com Pessoal'!$H$113:$H$122&lt;=AK$1,1,0))*INDIRECT(CONCATENATE("'Gastos com Pessoal'!",$BA27)))+SUM((AK$1&gt;='Gastos com Pessoal'!$F$113:$F$122)*(AK$1&lt;='Gastos com Pessoal'!$G$113:$G$122)*(IF('Gastos com Pessoal'!$M$113:$M$122&lt;=AK$1,1,0))*INDIRECT(CONCATENATE("'Gastos com Pessoal'!",$BB27)))+SUM((AK$1&gt;='Gastos com Pessoal'!$F$113:$F$122)*(AK$1&lt;='Gastos com Pessoal'!$G$113:$G$122)*(IF('Gastos com Pessoal'!$R$113:$R$122&lt;=AK$1,1,0))*INDIRECT(CONCATENATE("'Gastos com Pessoal'!",$BC27)))</f>
        <v>0</v>
      </c>
      <c r="AL27" s="152">
        <f t="array" aca="1" ref="AL27" ca="1">SUM((AL$1&gt;='Gastos com Pessoal'!$F$113:$F$122)*(AL$1&lt;='Gastos com Pessoal'!$G$113:$G$122)*INDIRECT(CONCATENATE("'Encargos e Benefícios'!",$AY27)))+SUM((AL$1&gt;='Gastos com Pessoal'!$F$113:$F$122)*(AL$1&lt;='Gastos com Pessoal'!$G$113:$G$122)*(IF('Gastos com Pessoal'!$H$113:$H$122&lt;=AL$1,1,0))*INDIRECT(CONCATENATE("'Gastos com Pessoal'!",$BA27)))+SUM((AL$1&gt;='Gastos com Pessoal'!$F$113:$F$122)*(AL$1&lt;='Gastos com Pessoal'!$G$113:$G$122)*(IF('Gastos com Pessoal'!$M$113:$M$122&lt;=AL$1,1,0))*INDIRECT(CONCATENATE("'Gastos com Pessoal'!",$BB27)))+SUM((AL$1&gt;='Gastos com Pessoal'!$F$113:$F$122)*(AL$1&lt;='Gastos com Pessoal'!$G$113:$G$122)*(IF('Gastos com Pessoal'!$R$113:$R$122&lt;=AL$1,1,0))*INDIRECT(CONCATENATE("'Gastos com Pessoal'!",$BC27)))</f>
        <v>0</v>
      </c>
      <c r="AM27" s="147">
        <f ca="1">SUM(C27:AL27)</f>
        <v>119955.96799999995</v>
      </c>
      <c r="AN27" s="159">
        <f ca="1">IF($AM$133=0,0,AM27/$AM$133)</f>
        <v>3.124665255584232E-2</v>
      </c>
      <c r="AW27" s="287" t="s">
        <v>386</v>
      </c>
      <c r="AX27" s="288"/>
      <c r="AY27" s="288" t="s">
        <v>346</v>
      </c>
      <c r="AZ27" s="287"/>
      <c r="BA27" s="287" t="str">
        <f ca="1">IF(ISNA('Gastos com Pessoal'!AW8),"$ZZ$113:$ZZ$122",'Gastos com Pessoal'!AW8)</f>
        <v>$J$113:$J$122</v>
      </c>
      <c r="BB27" s="287" t="str">
        <f ca="1">IF(ISNA('Gastos com Pessoal'!BA8),"$ZZ$113:$ZZ$122",'Gastos com Pessoal'!BA8)</f>
        <v>$ZZ$113:$ZZ$122</v>
      </c>
      <c r="BC27" s="287" t="str">
        <f ca="1">IF(ISNA('Gastos com Pessoal'!BE8),"$ZZ$113:$ZZ$122",'Gastos com Pessoal'!BE8)</f>
        <v>$ZZ$113:$ZZ$122</v>
      </c>
    </row>
    <row r="28" spans="1:55" s="101" customFormat="1" ht="23.25" customHeight="1">
      <c r="A28" s="77"/>
      <c r="B28" s="78" t="s">
        <v>101</v>
      </c>
      <c r="C28" s="79">
        <f ca="1">SUBTOTAL(109,C26:C27)</f>
        <v>0</v>
      </c>
      <c r="D28" s="79">
        <f t="shared" ref="D28:AL28" ca="1" si="32">SUBTOTAL(109,D26:D27)</f>
        <v>15785.279999999999</v>
      </c>
      <c r="E28" s="79">
        <f t="shared" ca="1" si="32"/>
        <v>15785.279999999999</v>
      </c>
      <c r="F28" s="79">
        <f t="shared" ca="1" si="32"/>
        <v>20295.36</v>
      </c>
      <c r="G28" s="79">
        <f t="shared" ca="1" si="32"/>
        <v>21017.3024</v>
      </c>
      <c r="H28" s="79">
        <f t="shared" ca="1" si="32"/>
        <v>21017.3024</v>
      </c>
      <c r="I28" s="79">
        <f t="shared" ca="1" si="32"/>
        <v>21017.3024</v>
      </c>
      <c r="J28" s="79">
        <f t="shared" ca="1" si="32"/>
        <v>21017.3024</v>
      </c>
      <c r="K28" s="79">
        <f t="shared" ca="1" si="32"/>
        <v>21017.3024</v>
      </c>
      <c r="L28" s="79">
        <f t="shared" ca="1" si="32"/>
        <v>21017.3024</v>
      </c>
      <c r="M28" s="79">
        <f t="shared" ca="1" si="32"/>
        <v>21017.3024</v>
      </c>
      <c r="N28" s="79">
        <f t="shared" ca="1" si="32"/>
        <v>21017.3024</v>
      </c>
      <c r="O28" s="79">
        <f t="shared" ca="1" si="32"/>
        <v>21017.3024</v>
      </c>
      <c r="P28" s="79">
        <f t="shared" ca="1" si="32"/>
        <v>21017.3024</v>
      </c>
      <c r="Q28" s="79">
        <f t="shared" ca="1" si="32"/>
        <v>21017.3024</v>
      </c>
      <c r="R28" s="79">
        <f t="shared" ca="1" si="32"/>
        <v>21017.3024</v>
      </c>
      <c r="S28" s="79">
        <f t="shared" ca="1" si="32"/>
        <v>21173.650399999999</v>
      </c>
      <c r="T28" s="79">
        <f t="shared" ca="1" si="32"/>
        <v>21173.650399999999</v>
      </c>
      <c r="U28" s="79">
        <f t="shared" ca="1" si="32"/>
        <v>21173.650399999999</v>
      </c>
      <c r="V28" s="79">
        <f t="shared" ca="1" si="32"/>
        <v>21173.650399999999</v>
      </c>
      <c r="W28" s="79">
        <f t="shared" ca="1" si="32"/>
        <v>21173.650399999999</v>
      </c>
      <c r="X28" s="79">
        <f t="shared" ca="1" si="32"/>
        <v>21173.650399999999</v>
      </c>
      <c r="Y28" s="79">
        <f t="shared" ca="1" si="32"/>
        <v>21173.650399999999</v>
      </c>
      <c r="Z28" s="79">
        <f t="shared" ca="1" si="32"/>
        <v>21173.650399999999</v>
      </c>
      <c r="AA28" s="79">
        <f t="shared" ca="1" si="32"/>
        <v>0</v>
      </c>
      <c r="AB28" s="79">
        <f t="shared" ca="1" si="32"/>
        <v>0</v>
      </c>
      <c r="AC28" s="79">
        <f t="shared" ca="1" si="32"/>
        <v>0</v>
      </c>
      <c r="AD28" s="79">
        <f t="shared" ca="1" si="32"/>
        <v>0</v>
      </c>
      <c r="AE28" s="79">
        <f t="shared" ca="1" si="32"/>
        <v>0</v>
      </c>
      <c r="AF28" s="79">
        <f t="shared" ca="1" si="32"/>
        <v>0</v>
      </c>
      <c r="AG28" s="79">
        <f t="shared" ca="1" si="32"/>
        <v>0</v>
      </c>
      <c r="AH28" s="79">
        <f t="shared" ca="1" si="32"/>
        <v>0</v>
      </c>
      <c r="AI28" s="79">
        <f t="shared" ca="1" si="32"/>
        <v>0</v>
      </c>
      <c r="AJ28" s="79">
        <f t="shared" ca="1" si="32"/>
        <v>0</v>
      </c>
      <c r="AK28" s="79">
        <f t="shared" ca="1" si="32"/>
        <v>0</v>
      </c>
      <c r="AL28" s="79">
        <f t="shared" ca="1" si="32"/>
        <v>0</v>
      </c>
      <c r="AM28" s="79">
        <f t="shared" ref="AM28" ca="1" si="33">SUBTOTAL(109,AM26:AM26)</f>
        <v>353506.78399999987</v>
      </c>
      <c r="AN28" s="130">
        <f ca="1">IF($AM$133=0,0,AM28/$AM$133)</f>
        <v>9.2082985448303831E-2</v>
      </c>
      <c r="AW28" s="287"/>
      <c r="AX28" s="288"/>
      <c r="AY28" s="288"/>
      <c r="AZ28" s="287"/>
      <c r="BA28" s="287"/>
      <c r="BB28" s="287"/>
      <c r="BC28" s="287"/>
    </row>
    <row r="29" spans="1:55" s="101" customFormat="1" ht="23.25" customHeight="1">
      <c r="A29" s="75" t="s">
        <v>7</v>
      </c>
      <c r="B29" s="90" t="s">
        <v>30</v>
      </c>
      <c r="C29" s="251"/>
      <c r="D29" s="251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131"/>
      <c r="AW29" s="287"/>
      <c r="AX29" s="288" t="s">
        <v>352</v>
      </c>
      <c r="AY29" s="288"/>
      <c r="AZ29" s="287"/>
      <c r="BA29" s="287"/>
      <c r="BB29" s="287"/>
      <c r="BC29" s="287"/>
    </row>
    <row r="30" spans="1:55" s="101" customFormat="1" ht="23.25" customHeight="1">
      <c r="A30" s="31" t="s">
        <v>99</v>
      </c>
      <c r="B30" s="13" t="s">
        <v>282</v>
      </c>
      <c r="C30" s="152">
        <f t="array" aca="1" ref="C30" ca="1">SUM((C$1&gt;='Gastos com Pessoal'!$F$7:$F$106)*(C$1&lt;='Gastos com Pessoal'!$G$7:$G$106)*INDIRECT(CONCATENATE("'Encargos e Benefícios'!",$AX30))*(IF('Gastos com Pessoal'!$H$7:$H$106&lt;=C$1,('Gastos com Pessoal'!$I$7:$I$106)+1,1))*(IF('Gastos com Pessoal'!$M$7:$M$106&lt;=C$1,('Gastos com Pessoal'!$N$7:$N$106)+1,1))*(IF('Gastos com Pessoal'!$R$7:$R$106&lt;=C$1,('Gastos com Pessoal'!$S$7:$S$106)+1,1)))</f>
        <v>9811.7183330000007</v>
      </c>
      <c r="D30" s="152">
        <f t="array" aca="1" ref="D30" ca="1">SUM((D$1&gt;='Gastos com Pessoal'!$F$7:$F$106)*(D$1&lt;='Gastos com Pessoal'!$G$7:$G$106)*INDIRECT(CONCATENATE("'Encargos e Benefícios'!",$AX30))*(IF('Gastos com Pessoal'!$H$7:$H$106&lt;=D$1,('Gastos com Pessoal'!$I$7:$I$106)+1,1))*(IF('Gastos com Pessoal'!$M$7:$M$106&lt;=D$1,('Gastos com Pessoal'!$N$7:$N$106)+1,1))*(IF('Gastos com Pessoal'!$R$7:$R$106&lt;=D$1,('Gastos com Pessoal'!$S$7:$S$106)+1,1)))</f>
        <v>9811.7183330000007</v>
      </c>
      <c r="E30" s="152">
        <f t="array" aca="1" ref="E30" ca="1">SUM((E$1&gt;='Gastos com Pessoal'!$F$7:$F$106)*(E$1&lt;='Gastos com Pessoal'!$G$7:$G$106)*INDIRECT(CONCATENATE("'Encargos e Benefícios'!",$AX30))*(IF('Gastos com Pessoal'!$H$7:$H$106&lt;=E$1,('Gastos com Pessoal'!$I$7:$I$106)+1,1))*(IF('Gastos com Pessoal'!$M$7:$M$106&lt;=E$1,('Gastos com Pessoal'!$N$7:$N$106)+1,1))*(IF('Gastos com Pessoal'!$R$7:$R$106&lt;=E$1,('Gastos com Pessoal'!$S$7:$S$106)+1,1)))</f>
        <v>9811.7183330000007</v>
      </c>
      <c r="F30" s="152">
        <f t="array" aca="1" ref="F30" ca="1">SUM((F$1&gt;='Gastos com Pessoal'!$F$7:$F$106)*(F$1&lt;='Gastos com Pessoal'!$G$7:$G$106)*INDIRECT(CONCATENATE("'Encargos e Benefícios'!",$AX30))*(IF('Gastos com Pessoal'!$H$7:$H$106&lt;=F$1,('Gastos com Pessoal'!$I$7:$I$106)+1,1))*(IF('Gastos com Pessoal'!$M$7:$M$106&lt;=F$1,('Gastos com Pessoal'!$N$7:$N$106)+1,1))*(IF('Gastos com Pessoal'!$R$7:$R$106&lt;=F$1,('Gastos com Pessoal'!$S$7:$S$106)+1,1)))</f>
        <v>9811.7183330000007</v>
      </c>
      <c r="G30" s="152">
        <f t="array" aca="1" ref="G30" ca="1">SUM((G$1&gt;='Gastos com Pessoal'!$F$7:$F$106)*(G$1&lt;='Gastos com Pessoal'!$G$7:$G$106)*INDIRECT(CONCATENATE("'Encargos e Benefícios'!",$AX30))*(IF('Gastos com Pessoal'!$H$7:$H$106&lt;=G$1,('Gastos com Pessoal'!$I$7:$I$106)+1,1))*(IF('Gastos com Pessoal'!$M$7:$M$106&lt;=G$1,('Gastos com Pessoal'!$N$7:$N$106)+1,1))*(IF('Gastos com Pessoal'!$R$7:$R$106&lt;=G$1,('Gastos com Pessoal'!$S$7:$S$106)+1,1)))</f>
        <v>9909.8355163300021</v>
      </c>
      <c r="H30" s="152">
        <f t="array" aca="1" ref="H30" ca="1">SUM((H$1&gt;='Gastos com Pessoal'!$F$7:$F$106)*(H$1&lt;='Gastos com Pessoal'!$G$7:$G$106)*INDIRECT(CONCATENATE("'Encargos e Benefícios'!",$AX30))*(IF('Gastos com Pessoal'!$H$7:$H$106&lt;=H$1,('Gastos com Pessoal'!$I$7:$I$106)+1,1))*(IF('Gastos com Pessoal'!$M$7:$M$106&lt;=H$1,('Gastos com Pessoal'!$N$7:$N$106)+1,1))*(IF('Gastos com Pessoal'!$R$7:$R$106&lt;=H$1,('Gastos com Pessoal'!$S$7:$S$106)+1,1)))</f>
        <v>9909.8355163300021</v>
      </c>
      <c r="I30" s="152">
        <f t="array" aca="1" ref="I30" ca="1">SUM((I$1&gt;='Gastos com Pessoal'!$F$7:$F$106)*(I$1&lt;='Gastos com Pessoal'!$G$7:$G$106)*INDIRECT(CONCATENATE("'Encargos e Benefícios'!",$AX30))*(IF('Gastos com Pessoal'!$H$7:$H$106&lt;=I$1,('Gastos com Pessoal'!$I$7:$I$106)+1,1))*(IF('Gastos com Pessoal'!$M$7:$M$106&lt;=I$1,('Gastos com Pessoal'!$N$7:$N$106)+1,1))*(IF('Gastos com Pessoal'!$R$7:$R$106&lt;=I$1,('Gastos com Pessoal'!$S$7:$S$106)+1,1)))</f>
        <v>9909.8355163300021</v>
      </c>
      <c r="J30" s="152">
        <f t="array" aca="1" ref="J30" ca="1">SUM((J$1&gt;='Gastos com Pessoal'!$F$7:$F$106)*(J$1&lt;='Gastos com Pessoal'!$G$7:$G$106)*INDIRECT(CONCATENATE("'Encargos e Benefícios'!",$AX30))*(IF('Gastos com Pessoal'!$H$7:$H$106&lt;=J$1,('Gastos com Pessoal'!$I$7:$I$106)+1,1))*(IF('Gastos com Pessoal'!$M$7:$M$106&lt;=J$1,('Gastos com Pessoal'!$N$7:$N$106)+1,1))*(IF('Gastos com Pessoal'!$R$7:$R$106&lt;=J$1,('Gastos com Pessoal'!$S$7:$S$106)+1,1)))</f>
        <v>9909.8355163300021</v>
      </c>
      <c r="K30" s="152">
        <f t="array" aca="1" ref="K30" ca="1">SUM((K$1&gt;='Gastos com Pessoal'!$F$7:$F$106)*(K$1&lt;='Gastos com Pessoal'!$G$7:$G$106)*INDIRECT(CONCATENATE("'Encargos e Benefícios'!",$AX30))*(IF('Gastos com Pessoal'!$H$7:$H$106&lt;=K$1,('Gastos com Pessoal'!$I$7:$I$106)+1,1))*(IF('Gastos com Pessoal'!$M$7:$M$106&lt;=K$1,('Gastos com Pessoal'!$N$7:$N$106)+1,1))*(IF('Gastos com Pessoal'!$R$7:$R$106&lt;=K$1,('Gastos com Pessoal'!$S$7:$S$106)+1,1)))</f>
        <v>9909.8355163300021</v>
      </c>
      <c r="L30" s="152">
        <f t="array" aca="1" ref="L30" ca="1">SUM((L$1&gt;='Gastos com Pessoal'!$F$7:$F$106)*(L$1&lt;='Gastos com Pessoal'!$G$7:$G$106)*INDIRECT(CONCATENATE("'Encargos e Benefícios'!",$AX30))*(IF('Gastos com Pessoal'!$H$7:$H$106&lt;=L$1,('Gastos com Pessoal'!$I$7:$I$106)+1,1))*(IF('Gastos com Pessoal'!$M$7:$M$106&lt;=L$1,('Gastos com Pessoal'!$N$7:$N$106)+1,1))*(IF('Gastos com Pessoal'!$R$7:$R$106&lt;=L$1,('Gastos com Pessoal'!$S$7:$S$106)+1,1)))</f>
        <v>9909.8355163300021</v>
      </c>
      <c r="M30" s="152">
        <f t="array" aca="1" ref="M30" ca="1">SUM((M$1&gt;='Gastos com Pessoal'!$F$7:$F$106)*(M$1&lt;='Gastos com Pessoal'!$G$7:$G$106)*INDIRECT(CONCATENATE("'Encargos e Benefícios'!",$AX30))*(IF('Gastos com Pessoal'!$H$7:$H$106&lt;=M$1,('Gastos com Pessoal'!$I$7:$I$106)+1,1))*(IF('Gastos com Pessoal'!$M$7:$M$106&lt;=M$1,('Gastos com Pessoal'!$N$7:$N$106)+1,1))*(IF('Gastos com Pessoal'!$R$7:$R$106&lt;=M$1,('Gastos com Pessoal'!$S$7:$S$106)+1,1)))</f>
        <v>9909.8355163300021</v>
      </c>
      <c r="N30" s="152">
        <f t="array" aca="1" ref="N30" ca="1">SUM((N$1&gt;='Gastos com Pessoal'!$F$7:$F$106)*(N$1&lt;='Gastos com Pessoal'!$G$7:$G$106)*INDIRECT(CONCATENATE("'Encargos e Benefícios'!",$AX30))*(IF('Gastos com Pessoal'!$H$7:$H$106&lt;=N$1,('Gastos com Pessoal'!$I$7:$I$106)+1,1))*(IF('Gastos com Pessoal'!$M$7:$M$106&lt;=N$1,('Gastos com Pessoal'!$N$7:$N$106)+1,1))*(IF('Gastos com Pessoal'!$R$7:$R$106&lt;=N$1,('Gastos com Pessoal'!$S$7:$S$106)+1,1)))</f>
        <v>9909.8355163300021</v>
      </c>
      <c r="O30" s="152">
        <f t="array" aca="1" ref="O30" ca="1">SUM((O$1&gt;='Gastos com Pessoal'!$F$7:$F$106)*(O$1&lt;='Gastos com Pessoal'!$G$7:$G$106)*INDIRECT(CONCATENATE("'Encargos e Benefícios'!",$AX30))*(IF('Gastos com Pessoal'!$H$7:$H$106&lt;=O$1,('Gastos com Pessoal'!$I$7:$I$106)+1,1))*(IF('Gastos com Pessoal'!$M$7:$M$106&lt;=O$1,('Gastos com Pessoal'!$N$7:$N$106)+1,1))*(IF('Gastos com Pessoal'!$R$7:$R$106&lt;=O$1,('Gastos com Pessoal'!$S$7:$S$106)+1,1)))</f>
        <v>9909.8355163300021</v>
      </c>
      <c r="P30" s="152">
        <f t="array" aca="1" ref="P30" ca="1">SUM((P$1&gt;='Gastos com Pessoal'!$F$7:$F$106)*(P$1&lt;='Gastos com Pessoal'!$G$7:$G$106)*INDIRECT(CONCATENATE("'Encargos e Benefícios'!",$AX30))*(IF('Gastos com Pessoal'!$H$7:$H$106&lt;=P$1,('Gastos com Pessoal'!$I$7:$I$106)+1,1))*(IF('Gastos com Pessoal'!$M$7:$M$106&lt;=P$1,('Gastos com Pessoal'!$N$7:$N$106)+1,1))*(IF('Gastos com Pessoal'!$R$7:$R$106&lt;=P$1,('Gastos com Pessoal'!$S$7:$S$106)+1,1)))</f>
        <v>9909.8355163300021</v>
      </c>
      <c r="Q30" s="152">
        <f t="array" aca="1" ref="Q30" ca="1">SUM((Q$1&gt;='Gastos com Pessoal'!$F$7:$F$106)*(Q$1&lt;='Gastos com Pessoal'!$G$7:$G$106)*INDIRECT(CONCATENATE("'Encargos e Benefícios'!",$AX30))*(IF('Gastos com Pessoal'!$H$7:$H$106&lt;=Q$1,('Gastos com Pessoal'!$I$7:$I$106)+1,1))*(IF('Gastos com Pessoal'!$M$7:$M$106&lt;=Q$1,('Gastos com Pessoal'!$N$7:$N$106)+1,1))*(IF('Gastos com Pessoal'!$R$7:$R$106&lt;=Q$1,('Gastos com Pessoal'!$S$7:$S$106)+1,1)))</f>
        <v>9909.8355163300021</v>
      </c>
      <c r="R30" s="152">
        <f t="array" aca="1" ref="R30" ca="1">SUM((R$1&gt;='Gastos com Pessoal'!$F$7:$F$106)*(R$1&lt;='Gastos com Pessoal'!$G$7:$G$106)*INDIRECT(CONCATENATE("'Encargos e Benefícios'!",$AX30))*(IF('Gastos com Pessoal'!$H$7:$H$106&lt;=R$1,('Gastos com Pessoal'!$I$7:$I$106)+1,1))*(IF('Gastos com Pessoal'!$M$7:$M$106&lt;=R$1,('Gastos com Pessoal'!$N$7:$N$106)+1,1))*(IF('Gastos com Pessoal'!$R$7:$R$106&lt;=R$1,('Gastos com Pessoal'!$S$7:$S$106)+1,1)))</f>
        <v>9909.8355163300021</v>
      </c>
      <c r="S30" s="152">
        <f t="array" aca="1" ref="S30" ca="1">SUM((S$1&gt;='Gastos com Pessoal'!$F$7:$F$106)*(S$1&lt;='Gastos com Pessoal'!$G$7:$G$106)*INDIRECT(CONCATENATE("'Encargos e Benefícios'!",$AX30))*(IF('Gastos com Pessoal'!$H$7:$H$106&lt;=S$1,('Gastos com Pessoal'!$I$7:$I$106)+1,1))*(IF('Gastos com Pessoal'!$M$7:$M$106&lt;=S$1,('Gastos com Pessoal'!$N$7:$N$106)+1,1))*(IF('Gastos com Pessoal'!$R$7:$R$106&lt;=S$1,('Gastos com Pessoal'!$S$7:$S$106)+1,1)))</f>
        <v>10008.9338714933</v>
      </c>
      <c r="T30" s="152">
        <f t="array" aca="1" ref="T30" ca="1">SUM((T$1&gt;='Gastos com Pessoal'!$F$7:$F$106)*(T$1&lt;='Gastos com Pessoal'!$G$7:$G$106)*INDIRECT(CONCATENATE("'Encargos e Benefícios'!",$AX30))*(IF('Gastos com Pessoal'!$H$7:$H$106&lt;=T$1,('Gastos com Pessoal'!$I$7:$I$106)+1,1))*(IF('Gastos com Pessoal'!$M$7:$M$106&lt;=T$1,('Gastos com Pessoal'!$N$7:$N$106)+1,1))*(IF('Gastos com Pessoal'!$R$7:$R$106&lt;=T$1,('Gastos com Pessoal'!$S$7:$S$106)+1,1)))</f>
        <v>10008.9338714933</v>
      </c>
      <c r="U30" s="152">
        <f t="array" aca="1" ref="U30" ca="1">SUM((U$1&gt;='Gastos com Pessoal'!$F$7:$F$106)*(U$1&lt;='Gastos com Pessoal'!$G$7:$G$106)*INDIRECT(CONCATENATE("'Encargos e Benefícios'!",$AX30))*(IF('Gastos com Pessoal'!$H$7:$H$106&lt;=U$1,('Gastos com Pessoal'!$I$7:$I$106)+1,1))*(IF('Gastos com Pessoal'!$M$7:$M$106&lt;=U$1,('Gastos com Pessoal'!$N$7:$N$106)+1,1))*(IF('Gastos com Pessoal'!$R$7:$R$106&lt;=U$1,('Gastos com Pessoal'!$S$7:$S$106)+1,1)))</f>
        <v>10008.9338714933</v>
      </c>
      <c r="V30" s="152">
        <f t="array" aca="1" ref="V30" ca="1">SUM((V$1&gt;='Gastos com Pessoal'!$F$7:$F$106)*(V$1&lt;='Gastos com Pessoal'!$G$7:$G$106)*INDIRECT(CONCATENATE("'Encargos e Benefícios'!",$AX30))*(IF('Gastos com Pessoal'!$H$7:$H$106&lt;=V$1,('Gastos com Pessoal'!$I$7:$I$106)+1,1))*(IF('Gastos com Pessoal'!$M$7:$M$106&lt;=V$1,('Gastos com Pessoal'!$N$7:$N$106)+1,1))*(IF('Gastos com Pessoal'!$R$7:$R$106&lt;=V$1,('Gastos com Pessoal'!$S$7:$S$106)+1,1)))</f>
        <v>10008.9338714933</v>
      </c>
      <c r="W30" s="152">
        <f t="array" aca="1" ref="W30" ca="1">SUM((W$1&gt;='Gastos com Pessoal'!$F$7:$F$106)*(W$1&lt;='Gastos com Pessoal'!$G$7:$G$106)*INDIRECT(CONCATENATE("'Encargos e Benefícios'!",$AX30))*(IF('Gastos com Pessoal'!$H$7:$H$106&lt;=W$1,('Gastos com Pessoal'!$I$7:$I$106)+1,1))*(IF('Gastos com Pessoal'!$M$7:$M$106&lt;=W$1,('Gastos com Pessoal'!$N$7:$N$106)+1,1))*(IF('Gastos com Pessoal'!$R$7:$R$106&lt;=W$1,('Gastos com Pessoal'!$S$7:$S$106)+1,1)))</f>
        <v>10008.9338714933</v>
      </c>
      <c r="X30" s="152">
        <f t="array" aca="1" ref="X30" ca="1">SUM((X$1&gt;='Gastos com Pessoal'!$F$7:$F$106)*(X$1&lt;='Gastos com Pessoal'!$G$7:$G$106)*INDIRECT(CONCATENATE("'Encargos e Benefícios'!",$AX30))*(IF('Gastos com Pessoal'!$H$7:$H$106&lt;=X$1,('Gastos com Pessoal'!$I$7:$I$106)+1,1))*(IF('Gastos com Pessoal'!$M$7:$M$106&lt;=X$1,('Gastos com Pessoal'!$N$7:$N$106)+1,1))*(IF('Gastos com Pessoal'!$R$7:$R$106&lt;=X$1,('Gastos com Pessoal'!$S$7:$S$106)+1,1)))</f>
        <v>10008.9338714933</v>
      </c>
      <c r="Y30" s="152">
        <f t="array" aca="1" ref="Y30" ca="1">SUM((Y$1&gt;='Gastos com Pessoal'!$F$7:$F$106)*(Y$1&lt;='Gastos com Pessoal'!$G$7:$G$106)*INDIRECT(CONCATENATE("'Encargos e Benefícios'!",$AX30))*(IF('Gastos com Pessoal'!$H$7:$H$106&lt;=Y$1,('Gastos com Pessoal'!$I$7:$I$106)+1,1))*(IF('Gastos com Pessoal'!$M$7:$M$106&lt;=Y$1,('Gastos com Pessoal'!$N$7:$N$106)+1,1))*(IF('Gastos com Pessoal'!$R$7:$R$106&lt;=Y$1,('Gastos com Pessoal'!$S$7:$S$106)+1,1)))</f>
        <v>10008.9338714933</v>
      </c>
      <c r="Z30" s="152">
        <f t="array" aca="1" ref="Z30" ca="1">SUM((Z$1&gt;='Gastos com Pessoal'!$F$7:$F$106)*(Z$1&lt;='Gastos com Pessoal'!$G$7:$G$106)*INDIRECT(CONCATENATE("'Encargos e Benefícios'!",$AX30))*(IF('Gastos com Pessoal'!$H$7:$H$106&lt;=Z$1,('Gastos com Pessoal'!$I$7:$I$106)+1,1))*(IF('Gastos com Pessoal'!$M$7:$M$106&lt;=Z$1,('Gastos com Pessoal'!$N$7:$N$106)+1,1))*(IF('Gastos com Pessoal'!$R$7:$R$106&lt;=Z$1,('Gastos com Pessoal'!$S$7:$S$106)+1,1)))</f>
        <v>10008.9338714933</v>
      </c>
      <c r="AA30" s="152">
        <f t="array" aca="1" ref="AA30" ca="1">SUM((AA$1&gt;='Gastos com Pessoal'!$F$7:$F$106)*(AA$1&lt;='Gastos com Pessoal'!$G$7:$G$106)*INDIRECT(CONCATENATE("'Encargos e Benefícios'!",$AX30))*(IF('Gastos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0" s="152">
        <f t="array" aca="1" ref="AB30" ca="1">SUM((AB$1&gt;='Gastos com Pessoal'!$F$7:$F$106)*(AB$1&lt;='Gastos com Pessoal'!$G$7:$G$106)*INDIRECT(CONCATENATE("'Encargos e Benefícios'!",$AX30))*(IF('Gastos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0" s="152">
        <f t="array" aca="1" ref="AC30" ca="1">SUM((AC$1&gt;='Gastos com Pessoal'!$F$7:$F$106)*(AC$1&lt;='Gastos com Pessoal'!$G$7:$G$106)*INDIRECT(CONCATENATE("'Encargos e Benefícios'!",$AX30))*(IF('Gastos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0" s="152">
        <f t="array" aca="1" ref="AD30" ca="1">SUM((AD$1&gt;='Gastos com Pessoal'!$F$7:$F$106)*(AD$1&lt;='Gastos com Pessoal'!$G$7:$G$106)*INDIRECT(CONCATENATE("'Encargos e Benefícios'!",$AX30))*(IF('Gastos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0" s="152">
        <f t="array" aca="1" ref="AE30" ca="1">SUM((AE$1&gt;='Gastos com Pessoal'!$F$7:$F$106)*(AE$1&lt;='Gastos com Pessoal'!$G$7:$G$106)*INDIRECT(CONCATENATE("'Encargos e Benefícios'!",$AX30))*(IF('Gastos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0" s="152">
        <f t="array" aca="1" ref="AF30" ca="1">SUM((AF$1&gt;='Gastos com Pessoal'!$F$7:$F$106)*(AF$1&lt;='Gastos com Pessoal'!$G$7:$G$106)*INDIRECT(CONCATENATE("'Encargos e Benefícios'!",$AX30))*(IF('Gastos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0" s="152">
        <f t="array" aca="1" ref="AG30" ca="1">SUM((AG$1&gt;='Gastos com Pessoal'!$F$7:$F$106)*(AG$1&lt;='Gastos com Pessoal'!$G$7:$G$106)*INDIRECT(CONCATENATE("'Encargos e Benefícios'!",$AX30))*(IF('Gastos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0" s="152">
        <f t="array" aca="1" ref="AH30" ca="1">SUM((AH$1&gt;='Gastos com Pessoal'!$F$7:$F$106)*(AH$1&lt;='Gastos com Pessoal'!$G$7:$G$106)*INDIRECT(CONCATENATE("'Encargos e Benefícios'!",$AX30))*(IF('Gastos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0" s="152">
        <f t="array" aca="1" ref="AI30" ca="1">SUM((AI$1&gt;='Gastos com Pessoal'!$F$7:$F$106)*(AI$1&lt;='Gastos com Pessoal'!$G$7:$G$106)*INDIRECT(CONCATENATE("'Encargos e Benefícios'!",$AX30))*(IF('Gastos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0" s="152">
        <f t="array" aca="1" ref="AJ30" ca="1">SUM((AJ$1&gt;='Gastos com Pessoal'!$F$7:$F$106)*(AJ$1&lt;='Gastos com Pessoal'!$G$7:$G$106)*INDIRECT(CONCATENATE("'Encargos e Benefícios'!",$AX30))*(IF('Gastos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0" s="152">
        <f t="array" aca="1" ref="AK30" ca="1">SUM((AK$1&gt;='Gastos com Pessoal'!$F$7:$F$106)*(AK$1&lt;='Gastos com Pessoal'!$G$7:$G$106)*INDIRECT(CONCATENATE("'Encargos e Benefícios'!",$AX30))*(IF('Gastos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0" s="152">
        <f t="array" aca="1" ref="AL30" ca="1">SUM((AL$1&gt;='Gastos com Pessoal'!$F$7:$F$106)*(AL$1&lt;='Gastos com Pessoal'!$G$7:$G$106)*INDIRECT(CONCATENATE("'Encargos e Benefícios'!",$AX30))*(IF('Gastos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0" s="147">
        <f t="shared" ref="AM30:AM41" ca="1" si="34">SUM(C30:AL30)</f>
        <v>238236.37049990639</v>
      </c>
      <c r="AN30" s="159">
        <f t="shared" ref="AN30:AN42" ca="1" si="35">IF($AM$133=0,0,AM30/$AM$133)</f>
        <v>6.2056846518678432E-2</v>
      </c>
      <c r="AW30" s="287" t="s">
        <v>363</v>
      </c>
      <c r="AX30" s="288" t="s">
        <v>335</v>
      </c>
      <c r="AY30" s="288"/>
      <c r="AZ30" s="287"/>
      <c r="BA30" s="287"/>
      <c r="BB30" s="287"/>
      <c r="BC30" s="287"/>
    </row>
    <row r="31" spans="1:55" s="101" customFormat="1" ht="23.25" customHeight="1">
      <c r="A31" s="31" t="s">
        <v>176</v>
      </c>
      <c r="B31" s="13" t="s">
        <v>20</v>
      </c>
      <c r="C31" s="152">
        <f t="array" aca="1" ref="C31" ca="1">SUM((C$1&gt;='Gastos com Pessoal'!$F$7:$F$106)*(C$1&lt;='Gastos com Pessoal'!$G$7:$G$106)*INDIRECT(CONCATENATE("'Encargos e Benefícios'!",$AX31))*(IF('Gastos com Pessoal'!$H$7:$H$106&lt;=C$1,('Gastos com Pessoal'!$I$7:$I$106)+1,1))*(IF('Gastos com Pessoal'!$M$7:$M$106&lt;=C$1,('Gastos com Pessoal'!$N$7:$N$106)+1,1))*(IF('Gastos com Pessoal'!$R$7:$R$106&lt;=C$1,('Gastos com Pessoal'!$S$7:$S$106)+1,1)))</f>
        <v>370.25352200000003</v>
      </c>
      <c r="D31" s="152">
        <f t="array" aca="1" ref="D31" ca="1">SUM((D$1&gt;='Gastos com Pessoal'!$F$7:$F$106)*(D$1&lt;='Gastos com Pessoal'!$G$7:$G$106)*INDIRECT(CONCATENATE("'Encargos e Benefícios'!",$AX31))*(IF('Gastos com Pessoal'!$H$7:$H$106&lt;=D$1,('Gastos com Pessoal'!$I$7:$I$106)+1,1))*(IF('Gastos com Pessoal'!$M$7:$M$106&lt;=D$1,('Gastos com Pessoal'!$N$7:$N$106)+1,1))*(IF('Gastos com Pessoal'!$R$7:$R$106&lt;=D$1,('Gastos com Pessoal'!$S$7:$S$106)+1,1)))</f>
        <v>370.25352200000003</v>
      </c>
      <c r="E31" s="152">
        <f t="array" aca="1" ref="E31" ca="1">SUM((E$1&gt;='Gastos com Pessoal'!$F$7:$F$106)*(E$1&lt;='Gastos com Pessoal'!$G$7:$G$106)*INDIRECT(CONCATENATE("'Encargos e Benefícios'!",$AX31))*(IF('Gastos com Pessoal'!$H$7:$H$106&lt;=E$1,('Gastos com Pessoal'!$I$7:$I$106)+1,1))*(IF('Gastos com Pessoal'!$M$7:$M$106&lt;=E$1,('Gastos com Pessoal'!$N$7:$N$106)+1,1))*(IF('Gastos com Pessoal'!$R$7:$R$106&lt;=E$1,('Gastos com Pessoal'!$S$7:$S$106)+1,1)))</f>
        <v>370.25352200000003</v>
      </c>
      <c r="F31" s="152">
        <f t="array" aca="1" ref="F31" ca="1">SUM((F$1&gt;='Gastos com Pessoal'!$F$7:$F$106)*(F$1&lt;='Gastos com Pessoal'!$G$7:$G$106)*INDIRECT(CONCATENATE("'Encargos e Benefícios'!",$AX31))*(IF('Gastos com Pessoal'!$H$7:$H$106&lt;=F$1,('Gastos com Pessoal'!$I$7:$I$106)+1,1))*(IF('Gastos com Pessoal'!$M$7:$M$106&lt;=F$1,('Gastos com Pessoal'!$N$7:$N$106)+1,1))*(IF('Gastos com Pessoal'!$R$7:$R$106&lt;=F$1,('Gastos com Pessoal'!$S$7:$S$106)+1,1)))</f>
        <v>370.25352200000003</v>
      </c>
      <c r="G31" s="152">
        <f t="array" aca="1" ref="G31" ca="1">SUM((G$1&gt;='Gastos com Pessoal'!$F$7:$F$106)*(G$1&lt;='Gastos com Pessoal'!$G$7:$G$106)*INDIRECT(CONCATENATE("'Encargos e Benefícios'!",$AX31))*(IF('Gastos com Pessoal'!$H$7:$H$106&lt;=G$1,('Gastos com Pessoal'!$I$7:$I$106)+1,1))*(IF('Gastos com Pessoal'!$M$7:$M$106&lt;=G$1,('Gastos com Pessoal'!$N$7:$N$106)+1,1))*(IF('Gastos com Pessoal'!$R$7:$R$106&lt;=G$1,('Gastos com Pessoal'!$S$7:$S$106)+1,1)))</f>
        <v>373.95605722000005</v>
      </c>
      <c r="H31" s="152">
        <f t="array" aca="1" ref="H31" ca="1">SUM((H$1&gt;='Gastos com Pessoal'!$F$7:$F$106)*(H$1&lt;='Gastos com Pessoal'!$G$7:$G$106)*INDIRECT(CONCATENATE("'Encargos e Benefícios'!",$AX31))*(IF('Gastos com Pessoal'!$H$7:$H$106&lt;=H$1,('Gastos com Pessoal'!$I$7:$I$106)+1,1))*(IF('Gastos com Pessoal'!$M$7:$M$106&lt;=H$1,('Gastos com Pessoal'!$N$7:$N$106)+1,1))*(IF('Gastos com Pessoal'!$R$7:$R$106&lt;=H$1,('Gastos com Pessoal'!$S$7:$S$106)+1,1)))</f>
        <v>373.95605722000005</v>
      </c>
      <c r="I31" s="152">
        <f t="array" aca="1" ref="I31" ca="1">SUM((I$1&gt;='Gastos com Pessoal'!$F$7:$F$106)*(I$1&lt;='Gastos com Pessoal'!$G$7:$G$106)*INDIRECT(CONCATENATE("'Encargos e Benefícios'!",$AX31))*(IF('Gastos com Pessoal'!$H$7:$H$106&lt;=I$1,('Gastos com Pessoal'!$I$7:$I$106)+1,1))*(IF('Gastos com Pessoal'!$M$7:$M$106&lt;=I$1,('Gastos com Pessoal'!$N$7:$N$106)+1,1))*(IF('Gastos com Pessoal'!$R$7:$R$106&lt;=I$1,('Gastos com Pessoal'!$S$7:$S$106)+1,1)))</f>
        <v>373.95605722000005</v>
      </c>
      <c r="J31" s="152">
        <f t="array" aca="1" ref="J31" ca="1">SUM((J$1&gt;='Gastos com Pessoal'!$F$7:$F$106)*(J$1&lt;='Gastos com Pessoal'!$G$7:$G$106)*INDIRECT(CONCATENATE("'Encargos e Benefícios'!",$AX31))*(IF('Gastos com Pessoal'!$H$7:$H$106&lt;=J$1,('Gastos com Pessoal'!$I$7:$I$106)+1,1))*(IF('Gastos com Pessoal'!$M$7:$M$106&lt;=J$1,('Gastos com Pessoal'!$N$7:$N$106)+1,1))*(IF('Gastos com Pessoal'!$R$7:$R$106&lt;=J$1,('Gastos com Pessoal'!$S$7:$S$106)+1,1)))</f>
        <v>373.95605722000005</v>
      </c>
      <c r="K31" s="152">
        <f t="array" aca="1" ref="K31" ca="1">SUM((K$1&gt;='Gastos com Pessoal'!$F$7:$F$106)*(K$1&lt;='Gastos com Pessoal'!$G$7:$G$106)*INDIRECT(CONCATENATE("'Encargos e Benefícios'!",$AX31))*(IF('Gastos com Pessoal'!$H$7:$H$106&lt;=K$1,('Gastos com Pessoal'!$I$7:$I$106)+1,1))*(IF('Gastos com Pessoal'!$M$7:$M$106&lt;=K$1,('Gastos com Pessoal'!$N$7:$N$106)+1,1))*(IF('Gastos com Pessoal'!$R$7:$R$106&lt;=K$1,('Gastos com Pessoal'!$S$7:$S$106)+1,1)))</f>
        <v>373.95605722000005</v>
      </c>
      <c r="L31" s="152">
        <f t="array" aca="1" ref="L31" ca="1">SUM((L$1&gt;='Gastos com Pessoal'!$F$7:$F$106)*(L$1&lt;='Gastos com Pessoal'!$G$7:$G$106)*INDIRECT(CONCATENATE("'Encargos e Benefícios'!",$AX31))*(IF('Gastos com Pessoal'!$H$7:$H$106&lt;=L$1,('Gastos com Pessoal'!$I$7:$I$106)+1,1))*(IF('Gastos com Pessoal'!$M$7:$M$106&lt;=L$1,('Gastos com Pessoal'!$N$7:$N$106)+1,1))*(IF('Gastos com Pessoal'!$R$7:$R$106&lt;=L$1,('Gastos com Pessoal'!$S$7:$S$106)+1,1)))</f>
        <v>373.95605722000005</v>
      </c>
      <c r="M31" s="152">
        <f t="array" aca="1" ref="M31" ca="1">SUM((M$1&gt;='Gastos com Pessoal'!$F$7:$F$106)*(M$1&lt;='Gastos com Pessoal'!$G$7:$G$106)*INDIRECT(CONCATENATE("'Encargos e Benefícios'!",$AX31))*(IF('Gastos com Pessoal'!$H$7:$H$106&lt;=M$1,('Gastos com Pessoal'!$I$7:$I$106)+1,1))*(IF('Gastos com Pessoal'!$M$7:$M$106&lt;=M$1,('Gastos com Pessoal'!$N$7:$N$106)+1,1))*(IF('Gastos com Pessoal'!$R$7:$R$106&lt;=M$1,('Gastos com Pessoal'!$S$7:$S$106)+1,1)))</f>
        <v>373.95605722000005</v>
      </c>
      <c r="N31" s="152">
        <f t="array" aca="1" ref="N31" ca="1">SUM((N$1&gt;='Gastos com Pessoal'!$F$7:$F$106)*(N$1&lt;='Gastos com Pessoal'!$G$7:$G$106)*INDIRECT(CONCATENATE("'Encargos e Benefícios'!",$AX31))*(IF('Gastos com Pessoal'!$H$7:$H$106&lt;=N$1,('Gastos com Pessoal'!$I$7:$I$106)+1,1))*(IF('Gastos com Pessoal'!$M$7:$M$106&lt;=N$1,('Gastos com Pessoal'!$N$7:$N$106)+1,1))*(IF('Gastos com Pessoal'!$R$7:$R$106&lt;=N$1,('Gastos com Pessoal'!$S$7:$S$106)+1,1)))</f>
        <v>373.95605722000005</v>
      </c>
      <c r="O31" s="152">
        <f t="array" aca="1" ref="O31" ca="1">SUM((O$1&gt;='Gastos com Pessoal'!$F$7:$F$106)*(O$1&lt;='Gastos com Pessoal'!$G$7:$G$106)*INDIRECT(CONCATENATE("'Encargos e Benefícios'!",$AX31))*(IF('Gastos com Pessoal'!$H$7:$H$106&lt;=O$1,('Gastos com Pessoal'!$I$7:$I$106)+1,1))*(IF('Gastos com Pessoal'!$M$7:$M$106&lt;=O$1,('Gastos com Pessoal'!$N$7:$N$106)+1,1))*(IF('Gastos com Pessoal'!$R$7:$R$106&lt;=O$1,('Gastos com Pessoal'!$S$7:$S$106)+1,1)))</f>
        <v>373.95605722000005</v>
      </c>
      <c r="P31" s="152">
        <f t="array" aca="1" ref="P31" ca="1">SUM((P$1&gt;='Gastos com Pessoal'!$F$7:$F$106)*(P$1&lt;='Gastos com Pessoal'!$G$7:$G$106)*INDIRECT(CONCATENATE("'Encargos e Benefícios'!",$AX31))*(IF('Gastos com Pessoal'!$H$7:$H$106&lt;=P$1,('Gastos com Pessoal'!$I$7:$I$106)+1,1))*(IF('Gastos com Pessoal'!$M$7:$M$106&lt;=P$1,('Gastos com Pessoal'!$N$7:$N$106)+1,1))*(IF('Gastos com Pessoal'!$R$7:$R$106&lt;=P$1,('Gastos com Pessoal'!$S$7:$S$106)+1,1)))</f>
        <v>373.95605722000005</v>
      </c>
      <c r="Q31" s="152">
        <f t="array" aca="1" ref="Q31" ca="1">SUM((Q$1&gt;='Gastos com Pessoal'!$F$7:$F$106)*(Q$1&lt;='Gastos com Pessoal'!$G$7:$G$106)*INDIRECT(CONCATENATE("'Encargos e Benefícios'!",$AX31))*(IF('Gastos com Pessoal'!$H$7:$H$106&lt;=Q$1,('Gastos com Pessoal'!$I$7:$I$106)+1,1))*(IF('Gastos com Pessoal'!$M$7:$M$106&lt;=Q$1,('Gastos com Pessoal'!$N$7:$N$106)+1,1))*(IF('Gastos com Pessoal'!$R$7:$R$106&lt;=Q$1,('Gastos com Pessoal'!$S$7:$S$106)+1,1)))</f>
        <v>373.95605722000005</v>
      </c>
      <c r="R31" s="152">
        <f t="array" aca="1" ref="R31" ca="1">SUM((R$1&gt;='Gastos com Pessoal'!$F$7:$F$106)*(R$1&lt;='Gastos com Pessoal'!$G$7:$G$106)*INDIRECT(CONCATENATE("'Encargos e Benefícios'!",$AX31))*(IF('Gastos com Pessoal'!$H$7:$H$106&lt;=R$1,('Gastos com Pessoal'!$I$7:$I$106)+1,1))*(IF('Gastos com Pessoal'!$M$7:$M$106&lt;=R$1,('Gastos com Pessoal'!$N$7:$N$106)+1,1))*(IF('Gastos com Pessoal'!$R$7:$R$106&lt;=R$1,('Gastos com Pessoal'!$S$7:$S$106)+1,1)))</f>
        <v>373.95605722000005</v>
      </c>
      <c r="S31" s="152">
        <f t="array" aca="1" ref="S31" ca="1">SUM((S$1&gt;='Gastos com Pessoal'!$F$7:$F$106)*(S$1&lt;='Gastos com Pessoal'!$G$7:$G$106)*INDIRECT(CONCATENATE("'Encargos e Benefícios'!",$AX31))*(IF('Gastos com Pessoal'!$H$7:$H$106&lt;=S$1,('Gastos com Pessoal'!$I$7:$I$106)+1,1))*(IF('Gastos com Pessoal'!$M$7:$M$106&lt;=S$1,('Gastos com Pessoal'!$N$7:$N$106)+1,1))*(IF('Gastos com Pessoal'!$R$7:$R$106&lt;=S$1,('Gastos com Pessoal'!$S$7:$S$106)+1,1)))</f>
        <v>377.69561779220004</v>
      </c>
      <c r="T31" s="152">
        <f t="array" aca="1" ref="T31" ca="1">SUM((T$1&gt;='Gastos com Pessoal'!$F$7:$F$106)*(T$1&lt;='Gastos com Pessoal'!$G$7:$G$106)*INDIRECT(CONCATENATE("'Encargos e Benefícios'!",$AX31))*(IF('Gastos com Pessoal'!$H$7:$H$106&lt;=T$1,('Gastos com Pessoal'!$I$7:$I$106)+1,1))*(IF('Gastos com Pessoal'!$M$7:$M$106&lt;=T$1,('Gastos com Pessoal'!$N$7:$N$106)+1,1))*(IF('Gastos com Pessoal'!$R$7:$R$106&lt;=T$1,('Gastos com Pessoal'!$S$7:$S$106)+1,1)))</f>
        <v>377.69561779220004</v>
      </c>
      <c r="U31" s="152">
        <f t="array" aca="1" ref="U31" ca="1">SUM((U$1&gt;='Gastos com Pessoal'!$F$7:$F$106)*(U$1&lt;='Gastos com Pessoal'!$G$7:$G$106)*INDIRECT(CONCATENATE("'Encargos e Benefícios'!",$AX31))*(IF('Gastos com Pessoal'!$H$7:$H$106&lt;=U$1,('Gastos com Pessoal'!$I$7:$I$106)+1,1))*(IF('Gastos com Pessoal'!$M$7:$M$106&lt;=U$1,('Gastos com Pessoal'!$N$7:$N$106)+1,1))*(IF('Gastos com Pessoal'!$R$7:$R$106&lt;=U$1,('Gastos com Pessoal'!$S$7:$S$106)+1,1)))</f>
        <v>377.69561779220004</v>
      </c>
      <c r="V31" s="152">
        <f t="array" aca="1" ref="V31" ca="1">SUM((V$1&gt;='Gastos com Pessoal'!$F$7:$F$106)*(V$1&lt;='Gastos com Pessoal'!$G$7:$G$106)*INDIRECT(CONCATENATE("'Encargos e Benefícios'!",$AX31))*(IF('Gastos com Pessoal'!$H$7:$H$106&lt;=V$1,('Gastos com Pessoal'!$I$7:$I$106)+1,1))*(IF('Gastos com Pessoal'!$M$7:$M$106&lt;=V$1,('Gastos com Pessoal'!$N$7:$N$106)+1,1))*(IF('Gastos com Pessoal'!$R$7:$R$106&lt;=V$1,('Gastos com Pessoal'!$S$7:$S$106)+1,1)))</f>
        <v>377.69561779220004</v>
      </c>
      <c r="W31" s="152">
        <f t="array" aca="1" ref="W31" ca="1">SUM((W$1&gt;='Gastos com Pessoal'!$F$7:$F$106)*(W$1&lt;='Gastos com Pessoal'!$G$7:$G$106)*INDIRECT(CONCATENATE("'Encargos e Benefícios'!",$AX31))*(IF('Gastos com Pessoal'!$H$7:$H$106&lt;=W$1,('Gastos com Pessoal'!$I$7:$I$106)+1,1))*(IF('Gastos com Pessoal'!$M$7:$M$106&lt;=W$1,('Gastos com Pessoal'!$N$7:$N$106)+1,1))*(IF('Gastos com Pessoal'!$R$7:$R$106&lt;=W$1,('Gastos com Pessoal'!$S$7:$S$106)+1,1)))</f>
        <v>377.69561779220004</v>
      </c>
      <c r="X31" s="152">
        <f t="array" aca="1" ref="X31" ca="1">SUM((X$1&gt;='Gastos com Pessoal'!$F$7:$F$106)*(X$1&lt;='Gastos com Pessoal'!$G$7:$G$106)*INDIRECT(CONCATENATE("'Encargos e Benefícios'!",$AX31))*(IF('Gastos com Pessoal'!$H$7:$H$106&lt;=X$1,('Gastos com Pessoal'!$I$7:$I$106)+1,1))*(IF('Gastos com Pessoal'!$M$7:$M$106&lt;=X$1,('Gastos com Pessoal'!$N$7:$N$106)+1,1))*(IF('Gastos com Pessoal'!$R$7:$R$106&lt;=X$1,('Gastos com Pessoal'!$S$7:$S$106)+1,1)))</f>
        <v>377.69561779220004</v>
      </c>
      <c r="Y31" s="152">
        <f t="array" aca="1" ref="Y31" ca="1">SUM((Y$1&gt;='Gastos com Pessoal'!$F$7:$F$106)*(Y$1&lt;='Gastos com Pessoal'!$G$7:$G$106)*INDIRECT(CONCATENATE("'Encargos e Benefícios'!",$AX31))*(IF('Gastos com Pessoal'!$H$7:$H$106&lt;=Y$1,('Gastos com Pessoal'!$I$7:$I$106)+1,1))*(IF('Gastos com Pessoal'!$M$7:$M$106&lt;=Y$1,('Gastos com Pessoal'!$N$7:$N$106)+1,1))*(IF('Gastos com Pessoal'!$R$7:$R$106&lt;=Y$1,('Gastos com Pessoal'!$S$7:$S$106)+1,1)))</f>
        <v>377.69561779220004</v>
      </c>
      <c r="Z31" s="152">
        <f t="array" aca="1" ref="Z31" ca="1">SUM((Z$1&gt;='Gastos com Pessoal'!$F$7:$F$106)*(Z$1&lt;='Gastos com Pessoal'!$G$7:$G$106)*INDIRECT(CONCATENATE("'Encargos e Benefícios'!",$AX31))*(IF('Gastos com Pessoal'!$H$7:$H$106&lt;=Z$1,('Gastos com Pessoal'!$I$7:$I$106)+1,1))*(IF('Gastos com Pessoal'!$M$7:$M$106&lt;=Z$1,('Gastos com Pessoal'!$N$7:$N$106)+1,1))*(IF('Gastos com Pessoal'!$R$7:$R$106&lt;=Z$1,('Gastos com Pessoal'!$S$7:$S$106)+1,1)))</f>
        <v>377.69561779220004</v>
      </c>
      <c r="AA31" s="152">
        <f t="array" aca="1" ref="AA31" ca="1">SUM((AA$1&gt;='Gastos com Pessoal'!$F$7:$F$106)*(AA$1&lt;='Gastos com Pessoal'!$G$7:$G$106)*INDIRECT(CONCATENATE("'Encargos e Benefícios'!",$AX31))*(IF('Gastos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1" s="152">
        <f t="array" aca="1" ref="AB31" ca="1">SUM((AB$1&gt;='Gastos com Pessoal'!$F$7:$F$106)*(AB$1&lt;='Gastos com Pessoal'!$G$7:$G$106)*INDIRECT(CONCATENATE("'Encargos e Benefícios'!",$AX31))*(IF('Gastos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1" s="152">
        <f t="array" aca="1" ref="AC31" ca="1">SUM((AC$1&gt;='Gastos com Pessoal'!$F$7:$F$106)*(AC$1&lt;='Gastos com Pessoal'!$G$7:$G$106)*INDIRECT(CONCATENATE("'Encargos e Benefícios'!",$AX31))*(IF('Gastos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1" s="152">
        <f t="array" aca="1" ref="AD31" ca="1">SUM((AD$1&gt;='Gastos com Pessoal'!$F$7:$F$106)*(AD$1&lt;='Gastos com Pessoal'!$G$7:$G$106)*INDIRECT(CONCATENATE("'Encargos e Benefícios'!",$AX31))*(IF('Gastos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1" s="152">
        <f t="array" aca="1" ref="AE31" ca="1">SUM((AE$1&gt;='Gastos com Pessoal'!$F$7:$F$106)*(AE$1&lt;='Gastos com Pessoal'!$G$7:$G$106)*INDIRECT(CONCATENATE("'Encargos e Benefícios'!",$AX31))*(IF('Gastos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1" s="152">
        <f t="array" aca="1" ref="AF31" ca="1">SUM((AF$1&gt;='Gastos com Pessoal'!$F$7:$F$106)*(AF$1&lt;='Gastos com Pessoal'!$G$7:$G$106)*INDIRECT(CONCATENATE("'Encargos e Benefícios'!",$AX31))*(IF('Gastos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1" s="152">
        <f t="array" aca="1" ref="AG31" ca="1">SUM((AG$1&gt;='Gastos com Pessoal'!$F$7:$F$106)*(AG$1&lt;='Gastos com Pessoal'!$G$7:$G$106)*INDIRECT(CONCATENATE("'Encargos e Benefícios'!",$AX31))*(IF('Gastos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1" s="152">
        <f t="array" aca="1" ref="AH31" ca="1">SUM((AH$1&gt;='Gastos com Pessoal'!$F$7:$F$106)*(AH$1&lt;='Gastos com Pessoal'!$G$7:$G$106)*INDIRECT(CONCATENATE("'Encargos e Benefícios'!",$AX31))*(IF('Gastos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1" s="152">
        <f t="array" aca="1" ref="AI31" ca="1">SUM((AI$1&gt;='Gastos com Pessoal'!$F$7:$F$106)*(AI$1&lt;='Gastos com Pessoal'!$G$7:$G$106)*INDIRECT(CONCATENATE("'Encargos e Benefícios'!",$AX31))*(IF('Gastos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1" s="152">
        <f t="array" aca="1" ref="AJ31" ca="1">SUM((AJ$1&gt;='Gastos com Pessoal'!$F$7:$F$106)*(AJ$1&lt;='Gastos com Pessoal'!$G$7:$G$106)*INDIRECT(CONCATENATE("'Encargos e Benefícios'!",$AX31))*(IF('Gastos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1" s="152">
        <f t="array" aca="1" ref="AK31" ca="1">SUM((AK$1&gt;='Gastos com Pessoal'!$F$7:$F$106)*(AK$1&lt;='Gastos com Pessoal'!$G$7:$G$106)*INDIRECT(CONCATENATE("'Encargos e Benefícios'!",$AX31))*(IF('Gastos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1" s="152">
        <f t="array" aca="1" ref="AL31" ca="1">SUM((AL$1&gt;='Gastos com Pessoal'!$F$7:$F$106)*(AL$1&lt;='Gastos com Pessoal'!$G$7:$G$106)*INDIRECT(CONCATENATE("'Encargos e Benefícios'!",$AX31))*(IF('Gastos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1" s="147">
        <f t="shared" ca="1" si="34"/>
        <v>8990.0517169775994</v>
      </c>
      <c r="AN31" s="159">
        <f t="shared" ca="1" si="35"/>
        <v>2.3417677931576765E-3</v>
      </c>
      <c r="AW31" s="287" t="s">
        <v>363</v>
      </c>
      <c r="AX31" s="288" t="s">
        <v>336</v>
      </c>
      <c r="AY31" s="288"/>
      <c r="AZ31" s="287"/>
      <c r="BA31" s="287"/>
      <c r="BB31" s="287"/>
      <c r="BC31" s="287"/>
    </row>
    <row r="32" spans="1:55" s="101" customFormat="1" ht="23.25" customHeight="1">
      <c r="A32" s="31" t="s">
        <v>265</v>
      </c>
      <c r="B32" s="13" t="s">
        <v>60</v>
      </c>
      <c r="C32" s="152">
        <f t="array" aca="1" ref="C32" ca="1">SUM((C$1&gt;='Gastos com Pessoal'!$F$7:$F$106)*(C$1&lt;='Gastos com Pessoal'!$G$7:$G$106)*INDIRECT(CONCATENATE("'Encargos e Benefícios'!",$AX32))*(IF('Gastos com Pessoal'!$H$7:$H$106&lt;=C$1,('Gastos com Pessoal'!$I$7:$I$106)+1,1))*(IF('Gastos com Pessoal'!$M$7:$M$106&lt;=C$1,('Gastos com Pessoal'!$N$7:$N$106)+1,1))*(IF('Gastos com Pessoal'!$R$7:$R$106&lt;=C$1,('Gastos com Pessoal'!$S$7:$S$106)+1,1)))</f>
        <v>2962.0281760000003</v>
      </c>
      <c r="D32" s="152">
        <f t="array" aca="1" ref="D32" ca="1">SUM((D$1&gt;='Gastos com Pessoal'!$F$7:$F$106)*(D$1&lt;='Gastos com Pessoal'!$G$7:$G$106)*INDIRECT(CONCATENATE("'Encargos e Benefícios'!",$AX32))*(IF('Gastos com Pessoal'!$H$7:$H$106&lt;=D$1,('Gastos com Pessoal'!$I$7:$I$106)+1,1))*(IF('Gastos com Pessoal'!$M$7:$M$106&lt;=D$1,('Gastos com Pessoal'!$N$7:$N$106)+1,1))*(IF('Gastos com Pessoal'!$R$7:$R$106&lt;=D$1,('Gastos com Pessoal'!$S$7:$S$106)+1,1)))</f>
        <v>2962.0281760000003</v>
      </c>
      <c r="E32" s="152">
        <f t="array" aca="1" ref="E32" ca="1">SUM((E$1&gt;='Gastos com Pessoal'!$F$7:$F$106)*(E$1&lt;='Gastos com Pessoal'!$G$7:$G$106)*INDIRECT(CONCATENATE("'Encargos e Benefícios'!",$AX32))*(IF('Gastos com Pessoal'!$H$7:$H$106&lt;=E$1,('Gastos com Pessoal'!$I$7:$I$106)+1,1))*(IF('Gastos com Pessoal'!$M$7:$M$106&lt;=E$1,('Gastos com Pessoal'!$N$7:$N$106)+1,1))*(IF('Gastos com Pessoal'!$R$7:$R$106&lt;=E$1,('Gastos com Pessoal'!$S$7:$S$106)+1,1)))</f>
        <v>2962.0281760000003</v>
      </c>
      <c r="F32" s="152">
        <f t="array" aca="1" ref="F32" ca="1">SUM((F$1&gt;='Gastos com Pessoal'!$F$7:$F$106)*(F$1&lt;='Gastos com Pessoal'!$G$7:$G$106)*INDIRECT(CONCATENATE("'Encargos e Benefícios'!",$AX32))*(IF('Gastos com Pessoal'!$H$7:$H$106&lt;=F$1,('Gastos com Pessoal'!$I$7:$I$106)+1,1))*(IF('Gastos com Pessoal'!$M$7:$M$106&lt;=F$1,('Gastos com Pessoal'!$N$7:$N$106)+1,1))*(IF('Gastos com Pessoal'!$R$7:$R$106&lt;=F$1,('Gastos com Pessoal'!$S$7:$S$106)+1,1)))</f>
        <v>2962.0281760000003</v>
      </c>
      <c r="G32" s="152">
        <f t="array" aca="1" ref="G32" ca="1">SUM((G$1&gt;='Gastos com Pessoal'!$F$7:$F$106)*(G$1&lt;='Gastos com Pessoal'!$G$7:$G$106)*INDIRECT(CONCATENATE("'Encargos e Benefícios'!",$AX32))*(IF('Gastos com Pessoal'!$H$7:$H$106&lt;=G$1,('Gastos com Pessoal'!$I$7:$I$106)+1,1))*(IF('Gastos com Pessoal'!$M$7:$M$106&lt;=G$1,('Gastos com Pessoal'!$N$7:$N$106)+1,1))*(IF('Gastos com Pessoal'!$R$7:$R$106&lt;=G$1,('Gastos com Pessoal'!$S$7:$S$106)+1,1)))</f>
        <v>2991.6484577600004</v>
      </c>
      <c r="H32" s="152">
        <f t="array" aca="1" ref="H32" ca="1">SUM((H$1&gt;='Gastos com Pessoal'!$F$7:$F$106)*(H$1&lt;='Gastos com Pessoal'!$G$7:$G$106)*INDIRECT(CONCATENATE("'Encargos e Benefícios'!",$AX32))*(IF('Gastos com Pessoal'!$H$7:$H$106&lt;=H$1,('Gastos com Pessoal'!$I$7:$I$106)+1,1))*(IF('Gastos com Pessoal'!$M$7:$M$106&lt;=H$1,('Gastos com Pessoal'!$N$7:$N$106)+1,1))*(IF('Gastos com Pessoal'!$R$7:$R$106&lt;=H$1,('Gastos com Pessoal'!$S$7:$S$106)+1,1)))</f>
        <v>2991.6484577600004</v>
      </c>
      <c r="I32" s="152">
        <f t="array" aca="1" ref="I32" ca="1">SUM((I$1&gt;='Gastos com Pessoal'!$F$7:$F$106)*(I$1&lt;='Gastos com Pessoal'!$G$7:$G$106)*INDIRECT(CONCATENATE("'Encargos e Benefícios'!",$AX32))*(IF('Gastos com Pessoal'!$H$7:$H$106&lt;=I$1,('Gastos com Pessoal'!$I$7:$I$106)+1,1))*(IF('Gastos com Pessoal'!$M$7:$M$106&lt;=I$1,('Gastos com Pessoal'!$N$7:$N$106)+1,1))*(IF('Gastos com Pessoal'!$R$7:$R$106&lt;=I$1,('Gastos com Pessoal'!$S$7:$S$106)+1,1)))</f>
        <v>2991.6484577600004</v>
      </c>
      <c r="J32" s="152">
        <f t="array" aca="1" ref="J32" ca="1">SUM((J$1&gt;='Gastos com Pessoal'!$F$7:$F$106)*(J$1&lt;='Gastos com Pessoal'!$G$7:$G$106)*INDIRECT(CONCATENATE("'Encargos e Benefícios'!",$AX32))*(IF('Gastos com Pessoal'!$H$7:$H$106&lt;=J$1,('Gastos com Pessoal'!$I$7:$I$106)+1,1))*(IF('Gastos com Pessoal'!$M$7:$M$106&lt;=J$1,('Gastos com Pessoal'!$N$7:$N$106)+1,1))*(IF('Gastos com Pessoal'!$R$7:$R$106&lt;=J$1,('Gastos com Pessoal'!$S$7:$S$106)+1,1)))</f>
        <v>2991.6484577600004</v>
      </c>
      <c r="K32" s="152">
        <f t="array" aca="1" ref="K32" ca="1">SUM((K$1&gt;='Gastos com Pessoal'!$F$7:$F$106)*(K$1&lt;='Gastos com Pessoal'!$G$7:$G$106)*INDIRECT(CONCATENATE("'Encargos e Benefícios'!",$AX32))*(IF('Gastos com Pessoal'!$H$7:$H$106&lt;=K$1,('Gastos com Pessoal'!$I$7:$I$106)+1,1))*(IF('Gastos com Pessoal'!$M$7:$M$106&lt;=K$1,('Gastos com Pessoal'!$N$7:$N$106)+1,1))*(IF('Gastos com Pessoal'!$R$7:$R$106&lt;=K$1,('Gastos com Pessoal'!$S$7:$S$106)+1,1)))</f>
        <v>2991.6484577600004</v>
      </c>
      <c r="L32" s="152">
        <f t="array" aca="1" ref="L32" ca="1">SUM((L$1&gt;='Gastos com Pessoal'!$F$7:$F$106)*(L$1&lt;='Gastos com Pessoal'!$G$7:$G$106)*INDIRECT(CONCATENATE("'Encargos e Benefícios'!",$AX32))*(IF('Gastos com Pessoal'!$H$7:$H$106&lt;=L$1,('Gastos com Pessoal'!$I$7:$I$106)+1,1))*(IF('Gastos com Pessoal'!$M$7:$M$106&lt;=L$1,('Gastos com Pessoal'!$N$7:$N$106)+1,1))*(IF('Gastos com Pessoal'!$R$7:$R$106&lt;=L$1,('Gastos com Pessoal'!$S$7:$S$106)+1,1)))</f>
        <v>2991.6484577600004</v>
      </c>
      <c r="M32" s="152">
        <f t="array" aca="1" ref="M32" ca="1">SUM((M$1&gt;='Gastos com Pessoal'!$F$7:$F$106)*(M$1&lt;='Gastos com Pessoal'!$G$7:$G$106)*INDIRECT(CONCATENATE("'Encargos e Benefícios'!",$AX32))*(IF('Gastos com Pessoal'!$H$7:$H$106&lt;=M$1,('Gastos com Pessoal'!$I$7:$I$106)+1,1))*(IF('Gastos com Pessoal'!$M$7:$M$106&lt;=M$1,('Gastos com Pessoal'!$N$7:$N$106)+1,1))*(IF('Gastos com Pessoal'!$R$7:$R$106&lt;=M$1,('Gastos com Pessoal'!$S$7:$S$106)+1,1)))</f>
        <v>2991.6484577600004</v>
      </c>
      <c r="N32" s="152">
        <f t="array" aca="1" ref="N32" ca="1">SUM((N$1&gt;='Gastos com Pessoal'!$F$7:$F$106)*(N$1&lt;='Gastos com Pessoal'!$G$7:$G$106)*INDIRECT(CONCATENATE("'Encargos e Benefícios'!",$AX32))*(IF('Gastos com Pessoal'!$H$7:$H$106&lt;=N$1,('Gastos com Pessoal'!$I$7:$I$106)+1,1))*(IF('Gastos com Pessoal'!$M$7:$M$106&lt;=N$1,('Gastos com Pessoal'!$N$7:$N$106)+1,1))*(IF('Gastos com Pessoal'!$R$7:$R$106&lt;=N$1,('Gastos com Pessoal'!$S$7:$S$106)+1,1)))</f>
        <v>2991.6484577600004</v>
      </c>
      <c r="O32" s="152">
        <f t="array" aca="1" ref="O32" ca="1">SUM((O$1&gt;='Gastos com Pessoal'!$F$7:$F$106)*(O$1&lt;='Gastos com Pessoal'!$G$7:$G$106)*INDIRECT(CONCATENATE("'Encargos e Benefícios'!",$AX32))*(IF('Gastos com Pessoal'!$H$7:$H$106&lt;=O$1,('Gastos com Pessoal'!$I$7:$I$106)+1,1))*(IF('Gastos com Pessoal'!$M$7:$M$106&lt;=O$1,('Gastos com Pessoal'!$N$7:$N$106)+1,1))*(IF('Gastos com Pessoal'!$R$7:$R$106&lt;=O$1,('Gastos com Pessoal'!$S$7:$S$106)+1,1)))</f>
        <v>2991.6484577600004</v>
      </c>
      <c r="P32" s="152">
        <f t="array" aca="1" ref="P32" ca="1">SUM((P$1&gt;='Gastos com Pessoal'!$F$7:$F$106)*(P$1&lt;='Gastos com Pessoal'!$G$7:$G$106)*INDIRECT(CONCATENATE("'Encargos e Benefícios'!",$AX32))*(IF('Gastos com Pessoal'!$H$7:$H$106&lt;=P$1,('Gastos com Pessoal'!$I$7:$I$106)+1,1))*(IF('Gastos com Pessoal'!$M$7:$M$106&lt;=P$1,('Gastos com Pessoal'!$N$7:$N$106)+1,1))*(IF('Gastos com Pessoal'!$R$7:$R$106&lt;=P$1,('Gastos com Pessoal'!$S$7:$S$106)+1,1)))</f>
        <v>2991.6484577600004</v>
      </c>
      <c r="Q32" s="152">
        <f t="array" aca="1" ref="Q32" ca="1">SUM((Q$1&gt;='Gastos com Pessoal'!$F$7:$F$106)*(Q$1&lt;='Gastos com Pessoal'!$G$7:$G$106)*INDIRECT(CONCATENATE("'Encargos e Benefícios'!",$AX32))*(IF('Gastos com Pessoal'!$H$7:$H$106&lt;=Q$1,('Gastos com Pessoal'!$I$7:$I$106)+1,1))*(IF('Gastos com Pessoal'!$M$7:$M$106&lt;=Q$1,('Gastos com Pessoal'!$N$7:$N$106)+1,1))*(IF('Gastos com Pessoal'!$R$7:$R$106&lt;=Q$1,('Gastos com Pessoal'!$S$7:$S$106)+1,1)))</f>
        <v>2991.6484577600004</v>
      </c>
      <c r="R32" s="152">
        <f t="array" aca="1" ref="R32" ca="1">SUM((R$1&gt;='Gastos com Pessoal'!$F$7:$F$106)*(R$1&lt;='Gastos com Pessoal'!$G$7:$G$106)*INDIRECT(CONCATENATE("'Encargos e Benefícios'!",$AX32))*(IF('Gastos com Pessoal'!$H$7:$H$106&lt;=R$1,('Gastos com Pessoal'!$I$7:$I$106)+1,1))*(IF('Gastos com Pessoal'!$M$7:$M$106&lt;=R$1,('Gastos com Pessoal'!$N$7:$N$106)+1,1))*(IF('Gastos com Pessoal'!$R$7:$R$106&lt;=R$1,('Gastos com Pessoal'!$S$7:$S$106)+1,1)))</f>
        <v>2991.6484577600004</v>
      </c>
      <c r="S32" s="152">
        <f t="array" aca="1" ref="S32" ca="1">SUM((S$1&gt;='Gastos com Pessoal'!$F$7:$F$106)*(S$1&lt;='Gastos com Pessoal'!$G$7:$G$106)*INDIRECT(CONCATENATE("'Encargos e Benefícios'!",$AX32))*(IF('Gastos com Pessoal'!$H$7:$H$106&lt;=S$1,('Gastos com Pessoal'!$I$7:$I$106)+1,1))*(IF('Gastos com Pessoal'!$M$7:$M$106&lt;=S$1,('Gastos com Pessoal'!$N$7:$N$106)+1,1))*(IF('Gastos com Pessoal'!$R$7:$R$106&lt;=S$1,('Gastos com Pessoal'!$S$7:$S$106)+1,1)))</f>
        <v>3021.5649423376003</v>
      </c>
      <c r="T32" s="152">
        <f t="array" aca="1" ref="T32" ca="1">SUM((T$1&gt;='Gastos com Pessoal'!$F$7:$F$106)*(T$1&lt;='Gastos com Pessoal'!$G$7:$G$106)*INDIRECT(CONCATENATE("'Encargos e Benefícios'!",$AX32))*(IF('Gastos com Pessoal'!$H$7:$H$106&lt;=T$1,('Gastos com Pessoal'!$I$7:$I$106)+1,1))*(IF('Gastos com Pessoal'!$M$7:$M$106&lt;=T$1,('Gastos com Pessoal'!$N$7:$N$106)+1,1))*(IF('Gastos com Pessoal'!$R$7:$R$106&lt;=T$1,('Gastos com Pessoal'!$S$7:$S$106)+1,1)))</f>
        <v>3021.5649423376003</v>
      </c>
      <c r="U32" s="152">
        <f t="array" aca="1" ref="U32" ca="1">SUM((U$1&gt;='Gastos com Pessoal'!$F$7:$F$106)*(U$1&lt;='Gastos com Pessoal'!$G$7:$G$106)*INDIRECT(CONCATENATE("'Encargos e Benefícios'!",$AX32))*(IF('Gastos com Pessoal'!$H$7:$H$106&lt;=U$1,('Gastos com Pessoal'!$I$7:$I$106)+1,1))*(IF('Gastos com Pessoal'!$M$7:$M$106&lt;=U$1,('Gastos com Pessoal'!$N$7:$N$106)+1,1))*(IF('Gastos com Pessoal'!$R$7:$R$106&lt;=U$1,('Gastos com Pessoal'!$S$7:$S$106)+1,1)))</f>
        <v>3021.5649423376003</v>
      </c>
      <c r="V32" s="152">
        <f t="array" aca="1" ref="V32" ca="1">SUM((V$1&gt;='Gastos com Pessoal'!$F$7:$F$106)*(V$1&lt;='Gastos com Pessoal'!$G$7:$G$106)*INDIRECT(CONCATENATE("'Encargos e Benefícios'!",$AX32))*(IF('Gastos com Pessoal'!$H$7:$H$106&lt;=V$1,('Gastos com Pessoal'!$I$7:$I$106)+1,1))*(IF('Gastos com Pessoal'!$M$7:$M$106&lt;=V$1,('Gastos com Pessoal'!$N$7:$N$106)+1,1))*(IF('Gastos com Pessoal'!$R$7:$R$106&lt;=V$1,('Gastos com Pessoal'!$S$7:$S$106)+1,1)))</f>
        <v>3021.5649423376003</v>
      </c>
      <c r="W32" s="152">
        <f t="array" aca="1" ref="W32" ca="1">SUM((W$1&gt;='Gastos com Pessoal'!$F$7:$F$106)*(W$1&lt;='Gastos com Pessoal'!$G$7:$G$106)*INDIRECT(CONCATENATE("'Encargos e Benefícios'!",$AX32))*(IF('Gastos com Pessoal'!$H$7:$H$106&lt;=W$1,('Gastos com Pessoal'!$I$7:$I$106)+1,1))*(IF('Gastos com Pessoal'!$M$7:$M$106&lt;=W$1,('Gastos com Pessoal'!$N$7:$N$106)+1,1))*(IF('Gastos com Pessoal'!$R$7:$R$106&lt;=W$1,('Gastos com Pessoal'!$S$7:$S$106)+1,1)))</f>
        <v>3021.5649423376003</v>
      </c>
      <c r="X32" s="152">
        <f t="array" aca="1" ref="X32" ca="1">SUM((X$1&gt;='Gastos com Pessoal'!$F$7:$F$106)*(X$1&lt;='Gastos com Pessoal'!$G$7:$G$106)*INDIRECT(CONCATENATE("'Encargos e Benefícios'!",$AX32))*(IF('Gastos com Pessoal'!$H$7:$H$106&lt;=X$1,('Gastos com Pessoal'!$I$7:$I$106)+1,1))*(IF('Gastos com Pessoal'!$M$7:$M$106&lt;=X$1,('Gastos com Pessoal'!$N$7:$N$106)+1,1))*(IF('Gastos com Pessoal'!$R$7:$R$106&lt;=X$1,('Gastos com Pessoal'!$S$7:$S$106)+1,1)))</f>
        <v>3021.5649423376003</v>
      </c>
      <c r="Y32" s="152">
        <f t="array" aca="1" ref="Y32" ca="1">SUM((Y$1&gt;='Gastos com Pessoal'!$F$7:$F$106)*(Y$1&lt;='Gastos com Pessoal'!$G$7:$G$106)*INDIRECT(CONCATENATE("'Encargos e Benefícios'!",$AX32))*(IF('Gastos com Pessoal'!$H$7:$H$106&lt;=Y$1,('Gastos com Pessoal'!$I$7:$I$106)+1,1))*(IF('Gastos com Pessoal'!$M$7:$M$106&lt;=Y$1,('Gastos com Pessoal'!$N$7:$N$106)+1,1))*(IF('Gastos com Pessoal'!$R$7:$R$106&lt;=Y$1,('Gastos com Pessoal'!$S$7:$S$106)+1,1)))</f>
        <v>3021.5649423376003</v>
      </c>
      <c r="Z32" s="152">
        <f t="array" aca="1" ref="Z32" ca="1">SUM((Z$1&gt;='Gastos com Pessoal'!$F$7:$F$106)*(Z$1&lt;='Gastos com Pessoal'!$G$7:$G$106)*INDIRECT(CONCATENATE("'Encargos e Benefícios'!",$AX32))*(IF('Gastos com Pessoal'!$H$7:$H$106&lt;=Z$1,('Gastos com Pessoal'!$I$7:$I$106)+1,1))*(IF('Gastos com Pessoal'!$M$7:$M$106&lt;=Z$1,('Gastos com Pessoal'!$N$7:$N$106)+1,1))*(IF('Gastos com Pessoal'!$R$7:$R$106&lt;=Z$1,('Gastos com Pessoal'!$S$7:$S$106)+1,1)))</f>
        <v>3021.5649423376003</v>
      </c>
      <c r="AA32" s="152">
        <f t="array" aca="1" ref="AA32" ca="1">SUM((AA$1&gt;='Gastos com Pessoal'!$F$7:$F$106)*(AA$1&lt;='Gastos com Pessoal'!$G$7:$G$106)*INDIRECT(CONCATENATE("'Encargos e Benefícios'!",$AX32))*(IF('Gastos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2" s="152">
        <f t="array" aca="1" ref="AB32" ca="1">SUM((AB$1&gt;='Gastos com Pessoal'!$F$7:$F$106)*(AB$1&lt;='Gastos com Pessoal'!$G$7:$G$106)*INDIRECT(CONCATENATE("'Encargos e Benefícios'!",$AX32))*(IF('Gastos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2" s="152">
        <f t="array" aca="1" ref="AC32" ca="1">SUM((AC$1&gt;='Gastos com Pessoal'!$F$7:$F$106)*(AC$1&lt;='Gastos com Pessoal'!$G$7:$G$106)*INDIRECT(CONCATENATE("'Encargos e Benefícios'!",$AX32))*(IF('Gastos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2" s="152">
        <f t="array" aca="1" ref="AD32" ca="1">SUM((AD$1&gt;='Gastos com Pessoal'!$F$7:$F$106)*(AD$1&lt;='Gastos com Pessoal'!$G$7:$G$106)*INDIRECT(CONCATENATE("'Encargos e Benefícios'!",$AX32))*(IF('Gastos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2" s="152">
        <f t="array" aca="1" ref="AE32" ca="1">SUM((AE$1&gt;='Gastos com Pessoal'!$F$7:$F$106)*(AE$1&lt;='Gastos com Pessoal'!$G$7:$G$106)*INDIRECT(CONCATENATE("'Encargos e Benefícios'!",$AX32))*(IF('Gastos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2" s="152">
        <f t="array" aca="1" ref="AF32" ca="1">SUM((AF$1&gt;='Gastos com Pessoal'!$F$7:$F$106)*(AF$1&lt;='Gastos com Pessoal'!$G$7:$G$106)*INDIRECT(CONCATENATE("'Encargos e Benefícios'!",$AX32))*(IF('Gastos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2" s="152">
        <f t="array" aca="1" ref="AG32" ca="1">SUM((AG$1&gt;='Gastos com Pessoal'!$F$7:$F$106)*(AG$1&lt;='Gastos com Pessoal'!$G$7:$G$106)*INDIRECT(CONCATENATE("'Encargos e Benefícios'!",$AX32))*(IF('Gastos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2" s="152">
        <f t="array" aca="1" ref="AH32" ca="1">SUM((AH$1&gt;='Gastos com Pessoal'!$F$7:$F$106)*(AH$1&lt;='Gastos com Pessoal'!$G$7:$G$106)*INDIRECT(CONCATENATE("'Encargos e Benefícios'!",$AX32))*(IF('Gastos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2" s="152">
        <f t="array" aca="1" ref="AI32" ca="1">SUM((AI$1&gt;='Gastos com Pessoal'!$F$7:$F$106)*(AI$1&lt;='Gastos com Pessoal'!$G$7:$G$106)*INDIRECT(CONCATENATE("'Encargos e Benefícios'!",$AX32))*(IF('Gastos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2" s="152">
        <f t="array" aca="1" ref="AJ32" ca="1">SUM((AJ$1&gt;='Gastos com Pessoal'!$F$7:$F$106)*(AJ$1&lt;='Gastos com Pessoal'!$G$7:$G$106)*INDIRECT(CONCATENATE("'Encargos e Benefícios'!",$AX32))*(IF('Gastos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2" s="152">
        <f t="array" aca="1" ref="AK32" ca="1">SUM((AK$1&gt;='Gastos com Pessoal'!$F$7:$F$106)*(AK$1&lt;='Gastos com Pessoal'!$G$7:$G$106)*INDIRECT(CONCATENATE("'Encargos e Benefícios'!",$AX32))*(IF('Gastos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2" s="152">
        <f t="array" aca="1" ref="AL32" ca="1">SUM((AL$1&gt;='Gastos com Pessoal'!$F$7:$F$106)*(AL$1&lt;='Gastos com Pessoal'!$G$7:$G$106)*INDIRECT(CONCATENATE("'Encargos e Benefícios'!",$AX32))*(IF('Gastos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2" s="147">
        <f t="shared" ca="1" si="34"/>
        <v>71920.413735820795</v>
      </c>
      <c r="AN32" s="159">
        <f t="shared" ca="1" si="35"/>
        <v>1.8734142345261412E-2</v>
      </c>
      <c r="AW32" s="287" t="s">
        <v>363</v>
      </c>
      <c r="AX32" s="288" t="s">
        <v>337</v>
      </c>
      <c r="AY32" s="288"/>
      <c r="AZ32" s="287"/>
      <c r="BA32" s="287"/>
      <c r="BB32" s="287"/>
      <c r="BC32" s="287"/>
    </row>
    <row r="33" spans="1:57" s="101" customFormat="1" ht="23.25" customHeight="1">
      <c r="A33" s="31" t="s">
        <v>266</v>
      </c>
      <c r="B33" s="13" t="s">
        <v>61</v>
      </c>
      <c r="C33" s="152">
        <f t="array" aca="1" ref="C33" ca="1">SUM((C$1&gt;='Gastos com Pessoal'!$F$7:$F$106)*(C$1&lt;='Gastos com Pessoal'!$G$7:$G$106)*INDIRECT(CONCATENATE("'Encargos e Benefícios'!",$AX33))*(IF('Gastos com Pessoal'!$H$7:$H$106&lt;=C$1,('Gastos com Pessoal'!$I$7:$I$106)+1,1))*(IF('Gastos com Pessoal'!$M$7:$M$106&lt;=C$1,('Gastos com Pessoal'!$N$7:$N$106)+1,1))*(IF('Gastos com Pessoal'!$R$7:$R$106&lt;=C$1,('Gastos com Pessoal'!$S$7:$S$106)+1,1)))</f>
        <v>1481.0140880000001</v>
      </c>
      <c r="D33" s="152">
        <f t="array" aca="1" ref="D33" ca="1">SUM((D$1&gt;='Gastos com Pessoal'!$F$7:$F$106)*(D$1&lt;='Gastos com Pessoal'!$G$7:$G$106)*INDIRECT(CONCATENATE("'Encargos e Benefícios'!",$AX33))*(IF('Gastos com Pessoal'!$H$7:$H$106&lt;=D$1,('Gastos com Pessoal'!$I$7:$I$106)+1,1))*(IF('Gastos com Pessoal'!$M$7:$M$106&lt;=D$1,('Gastos com Pessoal'!$N$7:$N$106)+1,1))*(IF('Gastos com Pessoal'!$R$7:$R$106&lt;=D$1,('Gastos com Pessoal'!$S$7:$S$106)+1,1)))</f>
        <v>1481.0140880000001</v>
      </c>
      <c r="E33" s="152">
        <f t="array" aca="1" ref="E33" ca="1">SUM((E$1&gt;='Gastos com Pessoal'!$F$7:$F$106)*(E$1&lt;='Gastos com Pessoal'!$G$7:$G$106)*INDIRECT(CONCATENATE("'Encargos e Benefícios'!",$AX33))*(IF('Gastos com Pessoal'!$H$7:$H$106&lt;=E$1,('Gastos com Pessoal'!$I$7:$I$106)+1,1))*(IF('Gastos com Pessoal'!$M$7:$M$106&lt;=E$1,('Gastos com Pessoal'!$N$7:$N$106)+1,1))*(IF('Gastos com Pessoal'!$R$7:$R$106&lt;=E$1,('Gastos com Pessoal'!$S$7:$S$106)+1,1)))</f>
        <v>1481.0140880000001</v>
      </c>
      <c r="F33" s="152">
        <f t="array" aca="1" ref="F33" ca="1">SUM((F$1&gt;='Gastos com Pessoal'!$F$7:$F$106)*(F$1&lt;='Gastos com Pessoal'!$G$7:$G$106)*INDIRECT(CONCATENATE("'Encargos e Benefícios'!",$AX33))*(IF('Gastos com Pessoal'!$H$7:$H$106&lt;=F$1,('Gastos com Pessoal'!$I$7:$I$106)+1,1))*(IF('Gastos com Pessoal'!$M$7:$M$106&lt;=F$1,('Gastos com Pessoal'!$N$7:$N$106)+1,1))*(IF('Gastos com Pessoal'!$R$7:$R$106&lt;=F$1,('Gastos com Pessoal'!$S$7:$S$106)+1,1)))</f>
        <v>1481.0140880000001</v>
      </c>
      <c r="G33" s="152">
        <f t="array" aca="1" ref="G33" ca="1">SUM((G$1&gt;='Gastos com Pessoal'!$F$7:$F$106)*(G$1&lt;='Gastos com Pessoal'!$G$7:$G$106)*INDIRECT(CONCATENATE("'Encargos e Benefícios'!",$AX33))*(IF('Gastos com Pessoal'!$H$7:$H$106&lt;=G$1,('Gastos com Pessoal'!$I$7:$I$106)+1,1))*(IF('Gastos com Pessoal'!$M$7:$M$106&lt;=G$1,('Gastos com Pessoal'!$N$7:$N$106)+1,1))*(IF('Gastos com Pessoal'!$R$7:$R$106&lt;=G$1,('Gastos com Pessoal'!$S$7:$S$106)+1,1)))</f>
        <v>1495.8242288800002</v>
      </c>
      <c r="H33" s="152">
        <f t="array" aca="1" ref="H33" ca="1">SUM((H$1&gt;='Gastos com Pessoal'!$F$7:$F$106)*(H$1&lt;='Gastos com Pessoal'!$G$7:$G$106)*INDIRECT(CONCATENATE("'Encargos e Benefícios'!",$AX33))*(IF('Gastos com Pessoal'!$H$7:$H$106&lt;=H$1,('Gastos com Pessoal'!$I$7:$I$106)+1,1))*(IF('Gastos com Pessoal'!$M$7:$M$106&lt;=H$1,('Gastos com Pessoal'!$N$7:$N$106)+1,1))*(IF('Gastos com Pessoal'!$R$7:$R$106&lt;=H$1,('Gastos com Pessoal'!$S$7:$S$106)+1,1)))</f>
        <v>1495.8242288800002</v>
      </c>
      <c r="I33" s="152">
        <f t="array" aca="1" ref="I33" ca="1">SUM((I$1&gt;='Gastos com Pessoal'!$F$7:$F$106)*(I$1&lt;='Gastos com Pessoal'!$G$7:$G$106)*INDIRECT(CONCATENATE("'Encargos e Benefícios'!",$AX33))*(IF('Gastos com Pessoal'!$H$7:$H$106&lt;=I$1,('Gastos com Pessoal'!$I$7:$I$106)+1,1))*(IF('Gastos com Pessoal'!$M$7:$M$106&lt;=I$1,('Gastos com Pessoal'!$N$7:$N$106)+1,1))*(IF('Gastos com Pessoal'!$R$7:$R$106&lt;=I$1,('Gastos com Pessoal'!$S$7:$S$106)+1,1)))</f>
        <v>1495.8242288800002</v>
      </c>
      <c r="J33" s="152">
        <f t="array" aca="1" ref="J33" ca="1">SUM((J$1&gt;='Gastos com Pessoal'!$F$7:$F$106)*(J$1&lt;='Gastos com Pessoal'!$G$7:$G$106)*INDIRECT(CONCATENATE("'Encargos e Benefícios'!",$AX33))*(IF('Gastos com Pessoal'!$H$7:$H$106&lt;=J$1,('Gastos com Pessoal'!$I$7:$I$106)+1,1))*(IF('Gastos com Pessoal'!$M$7:$M$106&lt;=J$1,('Gastos com Pessoal'!$N$7:$N$106)+1,1))*(IF('Gastos com Pessoal'!$R$7:$R$106&lt;=J$1,('Gastos com Pessoal'!$S$7:$S$106)+1,1)))</f>
        <v>1495.8242288800002</v>
      </c>
      <c r="K33" s="152">
        <f t="array" aca="1" ref="K33" ca="1">SUM((K$1&gt;='Gastos com Pessoal'!$F$7:$F$106)*(K$1&lt;='Gastos com Pessoal'!$G$7:$G$106)*INDIRECT(CONCATENATE("'Encargos e Benefícios'!",$AX33))*(IF('Gastos com Pessoal'!$H$7:$H$106&lt;=K$1,('Gastos com Pessoal'!$I$7:$I$106)+1,1))*(IF('Gastos com Pessoal'!$M$7:$M$106&lt;=K$1,('Gastos com Pessoal'!$N$7:$N$106)+1,1))*(IF('Gastos com Pessoal'!$R$7:$R$106&lt;=K$1,('Gastos com Pessoal'!$S$7:$S$106)+1,1)))</f>
        <v>1495.8242288800002</v>
      </c>
      <c r="L33" s="152">
        <f t="array" aca="1" ref="L33" ca="1">SUM((L$1&gt;='Gastos com Pessoal'!$F$7:$F$106)*(L$1&lt;='Gastos com Pessoal'!$G$7:$G$106)*INDIRECT(CONCATENATE("'Encargos e Benefícios'!",$AX33))*(IF('Gastos com Pessoal'!$H$7:$H$106&lt;=L$1,('Gastos com Pessoal'!$I$7:$I$106)+1,1))*(IF('Gastos com Pessoal'!$M$7:$M$106&lt;=L$1,('Gastos com Pessoal'!$N$7:$N$106)+1,1))*(IF('Gastos com Pessoal'!$R$7:$R$106&lt;=L$1,('Gastos com Pessoal'!$S$7:$S$106)+1,1)))</f>
        <v>1495.8242288800002</v>
      </c>
      <c r="M33" s="152">
        <f t="array" aca="1" ref="M33" ca="1">SUM((M$1&gt;='Gastos com Pessoal'!$F$7:$F$106)*(M$1&lt;='Gastos com Pessoal'!$G$7:$G$106)*INDIRECT(CONCATENATE("'Encargos e Benefícios'!",$AX33))*(IF('Gastos com Pessoal'!$H$7:$H$106&lt;=M$1,('Gastos com Pessoal'!$I$7:$I$106)+1,1))*(IF('Gastos com Pessoal'!$M$7:$M$106&lt;=M$1,('Gastos com Pessoal'!$N$7:$N$106)+1,1))*(IF('Gastos com Pessoal'!$R$7:$R$106&lt;=M$1,('Gastos com Pessoal'!$S$7:$S$106)+1,1)))</f>
        <v>1495.8242288800002</v>
      </c>
      <c r="N33" s="152">
        <f t="array" aca="1" ref="N33" ca="1">SUM((N$1&gt;='Gastos com Pessoal'!$F$7:$F$106)*(N$1&lt;='Gastos com Pessoal'!$G$7:$G$106)*INDIRECT(CONCATENATE("'Encargos e Benefícios'!",$AX33))*(IF('Gastos com Pessoal'!$H$7:$H$106&lt;=N$1,('Gastos com Pessoal'!$I$7:$I$106)+1,1))*(IF('Gastos com Pessoal'!$M$7:$M$106&lt;=N$1,('Gastos com Pessoal'!$N$7:$N$106)+1,1))*(IF('Gastos com Pessoal'!$R$7:$R$106&lt;=N$1,('Gastos com Pessoal'!$S$7:$S$106)+1,1)))</f>
        <v>1495.8242288800002</v>
      </c>
      <c r="O33" s="152">
        <f t="array" aca="1" ref="O33" ca="1">SUM((O$1&gt;='Gastos com Pessoal'!$F$7:$F$106)*(O$1&lt;='Gastos com Pessoal'!$G$7:$G$106)*INDIRECT(CONCATENATE("'Encargos e Benefícios'!",$AX33))*(IF('Gastos com Pessoal'!$H$7:$H$106&lt;=O$1,('Gastos com Pessoal'!$I$7:$I$106)+1,1))*(IF('Gastos com Pessoal'!$M$7:$M$106&lt;=O$1,('Gastos com Pessoal'!$N$7:$N$106)+1,1))*(IF('Gastos com Pessoal'!$R$7:$R$106&lt;=O$1,('Gastos com Pessoal'!$S$7:$S$106)+1,1)))</f>
        <v>1495.8242288800002</v>
      </c>
      <c r="P33" s="152">
        <f t="array" aca="1" ref="P33" ca="1">SUM((P$1&gt;='Gastos com Pessoal'!$F$7:$F$106)*(P$1&lt;='Gastos com Pessoal'!$G$7:$G$106)*INDIRECT(CONCATENATE("'Encargos e Benefícios'!",$AX33))*(IF('Gastos com Pessoal'!$H$7:$H$106&lt;=P$1,('Gastos com Pessoal'!$I$7:$I$106)+1,1))*(IF('Gastos com Pessoal'!$M$7:$M$106&lt;=P$1,('Gastos com Pessoal'!$N$7:$N$106)+1,1))*(IF('Gastos com Pessoal'!$R$7:$R$106&lt;=P$1,('Gastos com Pessoal'!$S$7:$S$106)+1,1)))</f>
        <v>1495.8242288800002</v>
      </c>
      <c r="Q33" s="152">
        <f t="array" aca="1" ref="Q33" ca="1">SUM((Q$1&gt;='Gastos com Pessoal'!$F$7:$F$106)*(Q$1&lt;='Gastos com Pessoal'!$G$7:$G$106)*INDIRECT(CONCATENATE("'Encargos e Benefícios'!",$AX33))*(IF('Gastos com Pessoal'!$H$7:$H$106&lt;=Q$1,('Gastos com Pessoal'!$I$7:$I$106)+1,1))*(IF('Gastos com Pessoal'!$M$7:$M$106&lt;=Q$1,('Gastos com Pessoal'!$N$7:$N$106)+1,1))*(IF('Gastos com Pessoal'!$R$7:$R$106&lt;=Q$1,('Gastos com Pessoal'!$S$7:$S$106)+1,1)))</f>
        <v>1495.8242288800002</v>
      </c>
      <c r="R33" s="152">
        <f t="array" aca="1" ref="R33" ca="1">SUM((R$1&gt;='Gastos com Pessoal'!$F$7:$F$106)*(R$1&lt;='Gastos com Pessoal'!$G$7:$G$106)*INDIRECT(CONCATENATE("'Encargos e Benefícios'!",$AX33))*(IF('Gastos com Pessoal'!$H$7:$H$106&lt;=R$1,('Gastos com Pessoal'!$I$7:$I$106)+1,1))*(IF('Gastos com Pessoal'!$M$7:$M$106&lt;=R$1,('Gastos com Pessoal'!$N$7:$N$106)+1,1))*(IF('Gastos com Pessoal'!$R$7:$R$106&lt;=R$1,('Gastos com Pessoal'!$S$7:$S$106)+1,1)))</f>
        <v>1495.8242288800002</v>
      </c>
      <c r="S33" s="152">
        <f t="array" aca="1" ref="S33" ca="1">SUM((S$1&gt;='Gastos com Pessoal'!$F$7:$F$106)*(S$1&lt;='Gastos com Pessoal'!$G$7:$G$106)*INDIRECT(CONCATENATE("'Encargos e Benefícios'!",$AX33))*(IF('Gastos com Pessoal'!$H$7:$H$106&lt;=S$1,('Gastos com Pessoal'!$I$7:$I$106)+1,1))*(IF('Gastos com Pessoal'!$M$7:$M$106&lt;=S$1,('Gastos com Pessoal'!$N$7:$N$106)+1,1))*(IF('Gastos com Pessoal'!$R$7:$R$106&lt;=S$1,('Gastos com Pessoal'!$S$7:$S$106)+1,1)))</f>
        <v>1510.7824711688002</v>
      </c>
      <c r="T33" s="152">
        <f t="array" aca="1" ref="T33" ca="1">SUM((T$1&gt;='Gastos com Pessoal'!$F$7:$F$106)*(T$1&lt;='Gastos com Pessoal'!$G$7:$G$106)*INDIRECT(CONCATENATE("'Encargos e Benefícios'!",$AX33))*(IF('Gastos com Pessoal'!$H$7:$H$106&lt;=T$1,('Gastos com Pessoal'!$I$7:$I$106)+1,1))*(IF('Gastos com Pessoal'!$M$7:$M$106&lt;=T$1,('Gastos com Pessoal'!$N$7:$N$106)+1,1))*(IF('Gastos com Pessoal'!$R$7:$R$106&lt;=T$1,('Gastos com Pessoal'!$S$7:$S$106)+1,1)))</f>
        <v>1510.7824711688002</v>
      </c>
      <c r="U33" s="152">
        <f t="array" aca="1" ref="U33" ca="1">SUM((U$1&gt;='Gastos com Pessoal'!$F$7:$F$106)*(U$1&lt;='Gastos com Pessoal'!$G$7:$G$106)*INDIRECT(CONCATENATE("'Encargos e Benefícios'!",$AX33))*(IF('Gastos com Pessoal'!$H$7:$H$106&lt;=U$1,('Gastos com Pessoal'!$I$7:$I$106)+1,1))*(IF('Gastos com Pessoal'!$M$7:$M$106&lt;=U$1,('Gastos com Pessoal'!$N$7:$N$106)+1,1))*(IF('Gastos com Pessoal'!$R$7:$R$106&lt;=U$1,('Gastos com Pessoal'!$S$7:$S$106)+1,1)))</f>
        <v>1510.7824711688002</v>
      </c>
      <c r="V33" s="152">
        <f t="array" aca="1" ref="V33" ca="1">SUM((V$1&gt;='Gastos com Pessoal'!$F$7:$F$106)*(V$1&lt;='Gastos com Pessoal'!$G$7:$G$106)*INDIRECT(CONCATENATE("'Encargos e Benefícios'!",$AX33))*(IF('Gastos com Pessoal'!$H$7:$H$106&lt;=V$1,('Gastos com Pessoal'!$I$7:$I$106)+1,1))*(IF('Gastos com Pessoal'!$M$7:$M$106&lt;=V$1,('Gastos com Pessoal'!$N$7:$N$106)+1,1))*(IF('Gastos com Pessoal'!$R$7:$R$106&lt;=V$1,('Gastos com Pessoal'!$S$7:$S$106)+1,1)))</f>
        <v>1510.7824711688002</v>
      </c>
      <c r="W33" s="152">
        <f t="array" aca="1" ref="W33" ca="1">SUM((W$1&gt;='Gastos com Pessoal'!$F$7:$F$106)*(W$1&lt;='Gastos com Pessoal'!$G$7:$G$106)*INDIRECT(CONCATENATE("'Encargos e Benefícios'!",$AX33))*(IF('Gastos com Pessoal'!$H$7:$H$106&lt;=W$1,('Gastos com Pessoal'!$I$7:$I$106)+1,1))*(IF('Gastos com Pessoal'!$M$7:$M$106&lt;=W$1,('Gastos com Pessoal'!$N$7:$N$106)+1,1))*(IF('Gastos com Pessoal'!$R$7:$R$106&lt;=W$1,('Gastos com Pessoal'!$S$7:$S$106)+1,1)))</f>
        <v>1510.7824711688002</v>
      </c>
      <c r="X33" s="152">
        <f t="array" aca="1" ref="X33" ca="1">SUM((X$1&gt;='Gastos com Pessoal'!$F$7:$F$106)*(X$1&lt;='Gastos com Pessoal'!$G$7:$G$106)*INDIRECT(CONCATENATE("'Encargos e Benefícios'!",$AX33))*(IF('Gastos com Pessoal'!$H$7:$H$106&lt;=X$1,('Gastos com Pessoal'!$I$7:$I$106)+1,1))*(IF('Gastos com Pessoal'!$M$7:$M$106&lt;=X$1,('Gastos com Pessoal'!$N$7:$N$106)+1,1))*(IF('Gastos com Pessoal'!$R$7:$R$106&lt;=X$1,('Gastos com Pessoal'!$S$7:$S$106)+1,1)))</f>
        <v>1510.7824711688002</v>
      </c>
      <c r="Y33" s="152">
        <f t="array" aca="1" ref="Y33" ca="1">SUM((Y$1&gt;='Gastos com Pessoal'!$F$7:$F$106)*(Y$1&lt;='Gastos com Pessoal'!$G$7:$G$106)*INDIRECT(CONCATENATE("'Encargos e Benefícios'!",$AX33))*(IF('Gastos com Pessoal'!$H$7:$H$106&lt;=Y$1,('Gastos com Pessoal'!$I$7:$I$106)+1,1))*(IF('Gastos com Pessoal'!$M$7:$M$106&lt;=Y$1,('Gastos com Pessoal'!$N$7:$N$106)+1,1))*(IF('Gastos com Pessoal'!$R$7:$R$106&lt;=Y$1,('Gastos com Pessoal'!$S$7:$S$106)+1,1)))</f>
        <v>1510.7824711688002</v>
      </c>
      <c r="Z33" s="152">
        <f t="array" aca="1" ref="Z33" ca="1">SUM((Z$1&gt;='Gastos com Pessoal'!$F$7:$F$106)*(Z$1&lt;='Gastos com Pessoal'!$G$7:$G$106)*INDIRECT(CONCATENATE("'Encargos e Benefícios'!",$AX33))*(IF('Gastos com Pessoal'!$H$7:$H$106&lt;=Z$1,('Gastos com Pessoal'!$I$7:$I$106)+1,1))*(IF('Gastos com Pessoal'!$M$7:$M$106&lt;=Z$1,('Gastos com Pessoal'!$N$7:$N$106)+1,1))*(IF('Gastos com Pessoal'!$R$7:$R$106&lt;=Z$1,('Gastos com Pessoal'!$S$7:$S$106)+1,1)))</f>
        <v>1510.7824711688002</v>
      </c>
      <c r="AA33" s="152">
        <f t="array" aca="1" ref="AA33" ca="1">SUM((AA$1&gt;='Gastos com Pessoal'!$F$7:$F$106)*(AA$1&lt;='Gastos com Pessoal'!$G$7:$G$106)*INDIRECT(CONCATENATE("'Encargos e Benefícios'!",$AX33))*(IF('Gastos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3" s="152">
        <f t="array" aca="1" ref="AB33" ca="1">SUM((AB$1&gt;='Gastos com Pessoal'!$F$7:$F$106)*(AB$1&lt;='Gastos com Pessoal'!$G$7:$G$106)*INDIRECT(CONCATENATE("'Encargos e Benefícios'!",$AX33))*(IF('Gastos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3" s="152">
        <f t="array" aca="1" ref="AC33" ca="1">SUM((AC$1&gt;='Gastos com Pessoal'!$F$7:$F$106)*(AC$1&lt;='Gastos com Pessoal'!$G$7:$G$106)*INDIRECT(CONCATENATE("'Encargos e Benefícios'!",$AX33))*(IF('Gastos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3" s="152">
        <f t="array" aca="1" ref="AD33" ca="1">SUM((AD$1&gt;='Gastos com Pessoal'!$F$7:$F$106)*(AD$1&lt;='Gastos com Pessoal'!$G$7:$G$106)*INDIRECT(CONCATENATE("'Encargos e Benefícios'!",$AX33))*(IF('Gastos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3" s="152">
        <f t="array" aca="1" ref="AE33" ca="1">SUM((AE$1&gt;='Gastos com Pessoal'!$F$7:$F$106)*(AE$1&lt;='Gastos com Pessoal'!$G$7:$G$106)*INDIRECT(CONCATENATE("'Encargos e Benefícios'!",$AX33))*(IF('Gastos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3" s="152">
        <f t="array" aca="1" ref="AF33" ca="1">SUM((AF$1&gt;='Gastos com Pessoal'!$F$7:$F$106)*(AF$1&lt;='Gastos com Pessoal'!$G$7:$G$106)*INDIRECT(CONCATENATE("'Encargos e Benefícios'!",$AX33))*(IF('Gastos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3" s="152">
        <f t="array" aca="1" ref="AG33" ca="1">SUM((AG$1&gt;='Gastos com Pessoal'!$F$7:$F$106)*(AG$1&lt;='Gastos com Pessoal'!$G$7:$G$106)*INDIRECT(CONCATENATE("'Encargos e Benefícios'!",$AX33))*(IF('Gastos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3" s="152">
        <f t="array" aca="1" ref="AH33" ca="1">SUM((AH$1&gt;='Gastos com Pessoal'!$F$7:$F$106)*(AH$1&lt;='Gastos com Pessoal'!$G$7:$G$106)*INDIRECT(CONCATENATE("'Encargos e Benefícios'!",$AX33))*(IF('Gastos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3" s="152">
        <f t="array" aca="1" ref="AI33" ca="1">SUM((AI$1&gt;='Gastos com Pessoal'!$F$7:$F$106)*(AI$1&lt;='Gastos com Pessoal'!$G$7:$G$106)*INDIRECT(CONCATENATE("'Encargos e Benefícios'!",$AX33))*(IF('Gastos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3" s="152">
        <f t="array" aca="1" ref="AJ33" ca="1">SUM((AJ$1&gt;='Gastos com Pessoal'!$F$7:$F$106)*(AJ$1&lt;='Gastos com Pessoal'!$G$7:$G$106)*INDIRECT(CONCATENATE("'Encargos e Benefícios'!",$AX33))*(IF('Gastos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3" s="152">
        <f t="array" aca="1" ref="AK33" ca="1">SUM((AK$1&gt;='Gastos com Pessoal'!$F$7:$F$106)*(AK$1&lt;='Gastos com Pessoal'!$G$7:$G$106)*INDIRECT(CONCATENATE("'Encargos e Benefícios'!",$AX33))*(IF('Gastos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3" s="152">
        <f t="array" aca="1" ref="AL33" ca="1">SUM((AL$1&gt;='Gastos com Pessoal'!$F$7:$F$106)*(AL$1&lt;='Gastos com Pessoal'!$G$7:$G$106)*INDIRECT(CONCATENATE("'Encargos e Benefícios'!",$AX33))*(IF('Gastos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3" s="147">
        <f t="shared" ca="1" si="34"/>
        <v>35960.206867910398</v>
      </c>
      <c r="AN33" s="159">
        <f t="shared" ca="1" si="35"/>
        <v>9.367071172630706E-3</v>
      </c>
      <c r="AW33" s="287" t="s">
        <v>363</v>
      </c>
      <c r="AX33" s="288" t="s">
        <v>338</v>
      </c>
      <c r="AY33" s="288"/>
      <c r="AZ33" s="287"/>
      <c r="BA33" s="287"/>
      <c r="BB33" s="287"/>
      <c r="BC33" s="287"/>
    </row>
    <row r="34" spans="1:57" s="101" customFormat="1" ht="23.25" customHeight="1">
      <c r="A34" s="31" t="s">
        <v>267</v>
      </c>
      <c r="B34" s="13" t="s">
        <v>220</v>
      </c>
      <c r="C34" s="152">
        <f t="array" aca="1" ref="C34" ca="1">SUM((C$1&gt;='Gastos com Pessoal'!$F$7:$F$106)*(C$1&lt;='Gastos com Pessoal'!$G$7:$G$106)*INDIRECT(CONCATENATE("'Encargos e Benefícios'!",$AX34))*(IF('Gastos com Pessoal'!$H$7:$H$106&lt;=C$1,('Gastos com Pessoal'!$I$7:$I$106)+1,1))*(IF('Gastos com Pessoal'!$M$7:$M$106&lt;=C$1,('Gastos com Pessoal'!$N$7:$N$106)+1,1))*(IF('Gastos com Pessoal'!$R$7:$R$106&lt;=C$1,('Gastos com Pessoal'!$S$7:$S$106)+1,1)))</f>
        <v>2582.2937999999999</v>
      </c>
      <c r="D34" s="152">
        <f t="array" aca="1" ref="D34" ca="1">SUM((D$1&gt;='Gastos com Pessoal'!$F$7:$F$106)*(D$1&lt;='Gastos com Pessoal'!$G$7:$G$106)*INDIRECT(CONCATENATE("'Encargos e Benefícios'!",$AX34))*(IF('Gastos com Pessoal'!$H$7:$H$106&lt;=D$1,('Gastos com Pessoal'!$I$7:$I$106)+1,1))*(IF('Gastos com Pessoal'!$M$7:$M$106&lt;=D$1,('Gastos com Pessoal'!$N$7:$N$106)+1,1))*(IF('Gastos com Pessoal'!$R$7:$R$106&lt;=D$1,('Gastos com Pessoal'!$S$7:$S$106)+1,1)))</f>
        <v>2582.2937999999999</v>
      </c>
      <c r="E34" s="152">
        <f t="array" aca="1" ref="E34" ca="1">SUM((E$1&gt;='Gastos com Pessoal'!$F$7:$F$106)*(E$1&lt;='Gastos com Pessoal'!$G$7:$G$106)*INDIRECT(CONCATENATE("'Encargos e Benefícios'!",$AX34))*(IF('Gastos com Pessoal'!$H$7:$H$106&lt;=E$1,('Gastos com Pessoal'!$I$7:$I$106)+1,1))*(IF('Gastos com Pessoal'!$M$7:$M$106&lt;=E$1,('Gastos com Pessoal'!$N$7:$N$106)+1,1))*(IF('Gastos com Pessoal'!$R$7:$R$106&lt;=E$1,('Gastos com Pessoal'!$S$7:$S$106)+1,1)))</f>
        <v>2582.2937999999999</v>
      </c>
      <c r="F34" s="152">
        <f t="array" aca="1" ref="F34" ca="1">SUM((F$1&gt;='Gastos com Pessoal'!$F$7:$F$106)*(F$1&lt;='Gastos com Pessoal'!$G$7:$G$106)*INDIRECT(CONCATENATE("'Encargos e Benefícios'!",$AX34))*(IF('Gastos com Pessoal'!$H$7:$H$106&lt;=F$1,('Gastos com Pessoal'!$I$7:$I$106)+1,1))*(IF('Gastos com Pessoal'!$M$7:$M$106&lt;=F$1,('Gastos com Pessoal'!$N$7:$N$106)+1,1))*(IF('Gastos com Pessoal'!$R$7:$R$106&lt;=F$1,('Gastos com Pessoal'!$S$7:$S$106)+1,1)))</f>
        <v>2582.2937999999999</v>
      </c>
      <c r="G34" s="152">
        <f t="array" aca="1" ref="G34" ca="1">SUM((G$1&gt;='Gastos com Pessoal'!$F$7:$F$106)*(G$1&lt;='Gastos com Pessoal'!$G$7:$G$106)*INDIRECT(CONCATENATE("'Encargos e Benefícios'!",$AX34))*(IF('Gastos com Pessoal'!$H$7:$H$106&lt;=G$1,('Gastos com Pessoal'!$I$7:$I$106)+1,1))*(IF('Gastos com Pessoal'!$M$7:$M$106&lt;=G$1,('Gastos com Pessoal'!$N$7:$N$106)+1,1))*(IF('Gastos com Pessoal'!$R$7:$R$106&lt;=G$1,('Gastos com Pessoal'!$S$7:$S$106)+1,1)))</f>
        <v>2608.1167379999997</v>
      </c>
      <c r="H34" s="152">
        <f t="array" aca="1" ref="H34" ca="1">SUM((H$1&gt;='Gastos com Pessoal'!$F$7:$F$106)*(H$1&lt;='Gastos com Pessoal'!$G$7:$G$106)*INDIRECT(CONCATENATE("'Encargos e Benefícios'!",$AX34))*(IF('Gastos com Pessoal'!$H$7:$H$106&lt;=H$1,('Gastos com Pessoal'!$I$7:$I$106)+1,1))*(IF('Gastos com Pessoal'!$M$7:$M$106&lt;=H$1,('Gastos com Pessoal'!$N$7:$N$106)+1,1))*(IF('Gastos com Pessoal'!$R$7:$R$106&lt;=H$1,('Gastos com Pessoal'!$S$7:$S$106)+1,1)))</f>
        <v>2608.1167379999997</v>
      </c>
      <c r="I34" s="152">
        <f t="array" aca="1" ref="I34" ca="1">SUM((I$1&gt;='Gastos com Pessoal'!$F$7:$F$106)*(I$1&lt;='Gastos com Pessoal'!$G$7:$G$106)*INDIRECT(CONCATENATE("'Encargos e Benefícios'!",$AX34))*(IF('Gastos com Pessoal'!$H$7:$H$106&lt;=I$1,('Gastos com Pessoal'!$I$7:$I$106)+1,1))*(IF('Gastos com Pessoal'!$M$7:$M$106&lt;=I$1,('Gastos com Pessoal'!$N$7:$N$106)+1,1))*(IF('Gastos com Pessoal'!$R$7:$R$106&lt;=I$1,('Gastos com Pessoal'!$S$7:$S$106)+1,1)))</f>
        <v>2608.1167379999997</v>
      </c>
      <c r="J34" s="152">
        <f t="array" aca="1" ref="J34" ca="1">SUM((J$1&gt;='Gastos com Pessoal'!$F$7:$F$106)*(J$1&lt;='Gastos com Pessoal'!$G$7:$G$106)*INDIRECT(CONCATENATE("'Encargos e Benefícios'!",$AX34))*(IF('Gastos com Pessoal'!$H$7:$H$106&lt;=J$1,('Gastos com Pessoal'!$I$7:$I$106)+1,1))*(IF('Gastos com Pessoal'!$M$7:$M$106&lt;=J$1,('Gastos com Pessoal'!$N$7:$N$106)+1,1))*(IF('Gastos com Pessoal'!$R$7:$R$106&lt;=J$1,('Gastos com Pessoal'!$S$7:$S$106)+1,1)))</f>
        <v>2608.1167379999997</v>
      </c>
      <c r="K34" s="152">
        <f t="array" aca="1" ref="K34" ca="1">SUM((K$1&gt;='Gastos com Pessoal'!$F$7:$F$106)*(K$1&lt;='Gastos com Pessoal'!$G$7:$G$106)*INDIRECT(CONCATENATE("'Encargos e Benefícios'!",$AX34))*(IF('Gastos com Pessoal'!$H$7:$H$106&lt;=K$1,('Gastos com Pessoal'!$I$7:$I$106)+1,1))*(IF('Gastos com Pessoal'!$M$7:$M$106&lt;=K$1,('Gastos com Pessoal'!$N$7:$N$106)+1,1))*(IF('Gastos com Pessoal'!$R$7:$R$106&lt;=K$1,('Gastos com Pessoal'!$S$7:$S$106)+1,1)))</f>
        <v>2608.1167379999997</v>
      </c>
      <c r="L34" s="152">
        <f t="array" aca="1" ref="L34" ca="1">SUM((L$1&gt;='Gastos com Pessoal'!$F$7:$F$106)*(L$1&lt;='Gastos com Pessoal'!$G$7:$G$106)*INDIRECT(CONCATENATE("'Encargos e Benefícios'!",$AX34))*(IF('Gastos com Pessoal'!$H$7:$H$106&lt;=L$1,('Gastos com Pessoal'!$I$7:$I$106)+1,1))*(IF('Gastos com Pessoal'!$M$7:$M$106&lt;=L$1,('Gastos com Pessoal'!$N$7:$N$106)+1,1))*(IF('Gastos com Pessoal'!$R$7:$R$106&lt;=L$1,('Gastos com Pessoal'!$S$7:$S$106)+1,1)))</f>
        <v>2608.1167379999997</v>
      </c>
      <c r="M34" s="152">
        <f t="array" aca="1" ref="M34" ca="1">SUM((M$1&gt;='Gastos com Pessoal'!$F$7:$F$106)*(M$1&lt;='Gastos com Pessoal'!$G$7:$G$106)*INDIRECT(CONCATENATE("'Encargos e Benefícios'!",$AX34))*(IF('Gastos com Pessoal'!$H$7:$H$106&lt;=M$1,('Gastos com Pessoal'!$I$7:$I$106)+1,1))*(IF('Gastos com Pessoal'!$M$7:$M$106&lt;=M$1,('Gastos com Pessoal'!$N$7:$N$106)+1,1))*(IF('Gastos com Pessoal'!$R$7:$R$106&lt;=M$1,('Gastos com Pessoal'!$S$7:$S$106)+1,1)))</f>
        <v>2608.1167379999997</v>
      </c>
      <c r="N34" s="152">
        <f t="array" aca="1" ref="N34" ca="1">SUM((N$1&gt;='Gastos com Pessoal'!$F$7:$F$106)*(N$1&lt;='Gastos com Pessoal'!$G$7:$G$106)*INDIRECT(CONCATENATE("'Encargos e Benefícios'!",$AX34))*(IF('Gastos com Pessoal'!$H$7:$H$106&lt;=N$1,('Gastos com Pessoal'!$I$7:$I$106)+1,1))*(IF('Gastos com Pessoal'!$M$7:$M$106&lt;=N$1,('Gastos com Pessoal'!$N$7:$N$106)+1,1))*(IF('Gastos com Pessoal'!$R$7:$R$106&lt;=N$1,('Gastos com Pessoal'!$S$7:$S$106)+1,1)))</f>
        <v>2608.1167379999997</v>
      </c>
      <c r="O34" s="152">
        <f t="array" aca="1" ref="O34" ca="1">SUM((O$1&gt;='Gastos com Pessoal'!$F$7:$F$106)*(O$1&lt;='Gastos com Pessoal'!$G$7:$G$106)*INDIRECT(CONCATENATE("'Encargos e Benefícios'!",$AX34))*(IF('Gastos com Pessoal'!$H$7:$H$106&lt;=O$1,('Gastos com Pessoal'!$I$7:$I$106)+1,1))*(IF('Gastos com Pessoal'!$M$7:$M$106&lt;=O$1,('Gastos com Pessoal'!$N$7:$N$106)+1,1))*(IF('Gastos com Pessoal'!$R$7:$R$106&lt;=O$1,('Gastos com Pessoal'!$S$7:$S$106)+1,1)))</f>
        <v>2608.1167379999997</v>
      </c>
      <c r="P34" s="152">
        <f t="array" aca="1" ref="P34" ca="1">SUM((P$1&gt;='Gastos com Pessoal'!$F$7:$F$106)*(P$1&lt;='Gastos com Pessoal'!$G$7:$G$106)*INDIRECT(CONCATENATE("'Encargos e Benefícios'!",$AX34))*(IF('Gastos com Pessoal'!$H$7:$H$106&lt;=P$1,('Gastos com Pessoal'!$I$7:$I$106)+1,1))*(IF('Gastos com Pessoal'!$M$7:$M$106&lt;=P$1,('Gastos com Pessoal'!$N$7:$N$106)+1,1))*(IF('Gastos com Pessoal'!$R$7:$R$106&lt;=P$1,('Gastos com Pessoal'!$S$7:$S$106)+1,1)))</f>
        <v>2608.1167379999997</v>
      </c>
      <c r="Q34" s="152">
        <f t="array" aca="1" ref="Q34" ca="1">SUM((Q$1&gt;='Gastos com Pessoal'!$F$7:$F$106)*(Q$1&lt;='Gastos com Pessoal'!$G$7:$G$106)*INDIRECT(CONCATENATE("'Encargos e Benefícios'!",$AX34))*(IF('Gastos com Pessoal'!$H$7:$H$106&lt;=Q$1,('Gastos com Pessoal'!$I$7:$I$106)+1,1))*(IF('Gastos com Pessoal'!$M$7:$M$106&lt;=Q$1,('Gastos com Pessoal'!$N$7:$N$106)+1,1))*(IF('Gastos com Pessoal'!$R$7:$R$106&lt;=Q$1,('Gastos com Pessoal'!$S$7:$S$106)+1,1)))</f>
        <v>2608.1167379999997</v>
      </c>
      <c r="R34" s="152">
        <f t="array" aca="1" ref="R34" ca="1">SUM((R$1&gt;='Gastos com Pessoal'!$F$7:$F$106)*(R$1&lt;='Gastos com Pessoal'!$G$7:$G$106)*INDIRECT(CONCATENATE("'Encargos e Benefícios'!",$AX34))*(IF('Gastos com Pessoal'!$H$7:$H$106&lt;=R$1,('Gastos com Pessoal'!$I$7:$I$106)+1,1))*(IF('Gastos com Pessoal'!$M$7:$M$106&lt;=R$1,('Gastos com Pessoal'!$N$7:$N$106)+1,1))*(IF('Gastos com Pessoal'!$R$7:$R$106&lt;=R$1,('Gastos com Pessoal'!$S$7:$S$106)+1,1)))</f>
        <v>2608.1167379999997</v>
      </c>
      <c r="S34" s="152">
        <f t="array" aca="1" ref="S34" ca="1">SUM((S$1&gt;='Gastos com Pessoal'!$F$7:$F$106)*(S$1&lt;='Gastos com Pessoal'!$G$7:$G$106)*INDIRECT(CONCATENATE("'Encargos e Benefícios'!",$AX34))*(IF('Gastos com Pessoal'!$H$7:$H$106&lt;=S$1,('Gastos com Pessoal'!$I$7:$I$106)+1,1))*(IF('Gastos com Pessoal'!$M$7:$M$106&lt;=S$1,('Gastos com Pessoal'!$N$7:$N$106)+1,1))*(IF('Gastos com Pessoal'!$R$7:$R$106&lt;=S$1,('Gastos com Pessoal'!$S$7:$S$106)+1,1)))</f>
        <v>2634.1979053799996</v>
      </c>
      <c r="T34" s="152">
        <f t="array" aca="1" ref="T34" ca="1">SUM((T$1&gt;='Gastos com Pessoal'!$F$7:$F$106)*(T$1&lt;='Gastos com Pessoal'!$G$7:$G$106)*INDIRECT(CONCATENATE("'Encargos e Benefícios'!",$AX34))*(IF('Gastos com Pessoal'!$H$7:$H$106&lt;=T$1,('Gastos com Pessoal'!$I$7:$I$106)+1,1))*(IF('Gastos com Pessoal'!$M$7:$M$106&lt;=T$1,('Gastos com Pessoal'!$N$7:$N$106)+1,1))*(IF('Gastos com Pessoal'!$R$7:$R$106&lt;=T$1,('Gastos com Pessoal'!$S$7:$S$106)+1,1)))</f>
        <v>2634.1979053799996</v>
      </c>
      <c r="U34" s="152">
        <f t="array" aca="1" ref="U34" ca="1">SUM((U$1&gt;='Gastos com Pessoal'!$F$7:$F$106)*(U$1&lt;='Gastos com Pessoal'!$G$7:$G$106)*INDIRECT(CONCATENATE("'Encargos e Benefícios'!",$AX34))*(IF('Gastos com Pessoal'!$H$7:$H$106&lt;=U$1,('Gastos com Pessoal'!$I$7:$I$106)+1,1))*(IF('Gastos com Pessoal'!$M$7:$M$106&lt;=U$1,('Gastos com Pessoal'!$N$7:$N$106)+1,1))*(IF('Gastos com Pessoal'!$R$7:$R$106&lt;=U$1,('Gastos com Pessoal'!$S$7:$S$106)+1,1)))</f>
        <v>2634.1979053799996</v>
      </c>
      <c r="V34" s="152">
        <f t="array" aca="1" ref="V34" ca="1">SUM((V$1&gt;='Gastos com Pessoal'!$F$7:$F$106)*(V$1&lt;='Gastos com Pessoal'!$G$7:$G$106)*INDIRECT(CONCATENATE("'Encargos e Benefícios'!",$AX34))*(IF('Gastos com Pessoal'!$H$7:$H$106&lt;=V$1,('Gastos com Pessoal'!$I$7:$I$106)+1,1))*(IF('Gastos com Pessoal'!$M$7:$M$106&lt;=V$1,('Gastos com Pessoal'!$N$7:$N$106)+1,1))*(IF('Gastos com Pessoal'!$R$7:$R$106&lt;=V$1,('Gastos com Pessoal'!$S$7:$S$106)+1,1)))</f>
        <v>2634.1979053799996</v>
      </c>
      <c r="W34" s="152">
        <f t="array" aca="1" ref="W34" ca="1">SUM((W$1&gt;='Gastos com Pessoal'!$F$7:$F$106)*(W$1&lt;='Gastos com Pessoal'!$G$7:$G$106)*INDIRECT(CONCATENATE("'Encargos e Benefícios'!",$AX34))*(IF('Gastos com Pessoal'!$H$7:$H$106&lt;=W$1,('Gastos com Pessoal'!$I$7:$I$106)+1,1))*(IF('Gastos com Pessoal'!$M$7:$M$106&lt;=W$1,('Gastos com Pessoal'!$N$7:$N$106)+1,1))*(IF('Gastos com Pessoal'!$R$7:$R$106&lt;=W$1,('Gastos com Pessoal'!$S$7:$S$106)+1,1)))</f>
        <v>2634.1979053799996</v>
      </c>
      <c r="X34" s="152">
        <f t="array" aca="1" ref="X34" ca="1">SUM((X$1&gt;='Gastos com Pessoal'!$F$7:$F$106)*(X$1&lt;='Gastos com Pessoal'!$G$7:$G$106)*INDIRECT(CONCATENATE("'Encargos e Benefícios'!",$AX34))*(IF('Gastos com Pessoal'!$H$7:$H$106&lt;=X$1,('Gastos com Pessoal'!$I$7:$I$106)+1,1))*(IF('Gastos com Pessoal'!$M$7:$M$106&lt;=X$1,('Gastos com Pessoal'!$N$7:$N$106)+1,1))*(IF('Gastos com Pessoal'!$R$7:$R$106&lt;=X$1,('Gastos com Pessoal'!$S$7:$S$106)+1,1)))</f>
        <v>2634.1979053799996</v>
      </c>
      <c r="Y34" s="152">
        <f t="array" aca="1" ref="Y34" ca="1">SUM((Y$1&gt;='Gastos com Pessoal'!$F$7:$F$106)*(Y$1&lt;='Gastos com Pessoal'!$G$7:$G$106)*INDIRECT(CONCATENATE("'Encargos e Benefícios'!",$AX34))*(IF('Gastos com Pessoal'!$H$7:$H$106&lt;=Y$1,('Gastos com Pessoal'!$I$7:$I$106)+1,1))*(IF('Gastos com Pessoal'!$M$7:$M$106&lt;=Y$1,('Gastos com Pessoal'!$N$7:$N$106)+1,1))*(IF('Gastos com Pessoal'!$R$7:$R$106&lt;=Y$1,('Gastos com Pessoal'!$S$7:$S$106)+1,1)))</f>
        <v>2634.1979053799996</v>
      </c>
      <c r="Z34" s="152">
        <f t="array" aca="1" ref="Z34" ca="1">SUM((Z$1&gt;='Gastos com Pessoal'!$F$7:$F$106)*(Z$1&lt;='Gastos com Pessoal'!$G$7:$G$106)*INDIRECT(CONCATENATE("'Encargos e Benefícios'!",$AX34))*(IF('Gastos com Pessoal'!$H$7:$H$106&lt;=Z$1,('Gastos com Pessoal'!$I$7:$I$106)+1,1))*(IF('Gastos com Pessoal'!$M$7:$M$106&lt;=Z$1,('Gastos com Pessoal'!$N$7:$N$106)+1,1))*(IF('Gastos com Pessoal'!$R$7:$R$106&lt;=Z$1,('Gastos com Pessoal'!$S$7:$S$106)+1,1)))</f>
        <v>2634.1979053799996</v>
      </c>
      <c r="AA34" s="152">
        <f t="array" aca="1" ref="AA34" ca="1">SUM((AA$1&gt;='Gastos com Pessoal'!$F$7:$F$106)*(AA$1&lt;='Gastos com Pessoal'!$G$7:$G$106)*INDIRECT(CONCATENATE("'Encargos e Benefícios'!",$AX34))*(IF('Gastos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4" s="152">
        <f t="array" aca="1" ref="AB34" ca="1">SUM((AB$1&gt;='Gastos com Pessoal'!$F$7:$F$106)*(AB$1&lt;='Gastos com Pessoal'!$G$7:$G$106)*INDIRECT(CONCATENATE("'Encargos e Benefícios'!",$AX34))*(IF('Gastos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4" s="152">
        <f t="array" aca="1" ref="AC34" ca="1">SUM((AC$1&gt;='Gastos com Pessoal'!$F$7:$F$106)*(AC$1&lt;='Gastos com Pessoal'!$G$7:$G$106)*INDIRECT(CONCATENATE("'Encargos e Benefícios'!",$AX34))*(IF('Gastos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4" s="152">
        <f t="array" aca="1" ref="AD34" ca="1">SUM((AD$1&gt;='Gastos com Pessoal'!$F$7:$F$106)*(AD$1&lt;='Gastos com Pessoal'!$G$7:$G$106)*INDIRECT(CONCATENATE("'Encargos e Benefícios'!",$AX34))*(IF('Gastos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4" s="152">
        <f t="array" aca="1" ref="AE34" ca="1">SUM((AE$1&gt;='Gastos com Pessoal'!$F$7:$F$106)*(AE$1&lt;='Gastos com Pessoal'!$G$7:$G$106)*INDIRECT(CONCATENATE("'Encargos e Benefícios'!",$AX34))*(IF('Gastos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4" s="152">
        <f t="array" aca="1" ref="AF34" ca="1">SUM((AF$1&gt;='Gastos com Pessoal'!$F$7:$F$106)*(AF$1&lt;='Gastos com Pessoal'!$G$7:$G$106)*INDIRECT(CONCATENATE("'Encargos e Benefícios'!",$AX34))*(IF('Gastos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4" s="152">
        <f t="array" aca="1" ref="AG34" ca="1">SUM((AG$1&gt;='Gastos com Pessoal'!$F$7:$F$106)*(AG$1&lt;='Gastos com Pessoal'!$G$7:$G$106)*INDIRECT(CONCATENATE("'Encargos e Benefícios'!",$AX34))*(IF('Gastos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4" s="152">
        <f t="array" aca="1" ref="AH34" ca="1">SUM((AH$1&gt;='Gastos com Pessoal'!$F$7:$F$106)*(AH$1&lt;='Gastos com Pessoal'!$G$7:$G$106)*INDIRECT(CONCATENATE("'Encargos e Benefícios'!",$AX34))*(IF('Gastos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4" s="152">
        <f t="array" aca="1" ref="AI34" ca="1">SUM((AI$1&gt;='Gastos com Pessoal'!$F$7:$F$106)*(AI$1&lt;='Gastos com Pessoal'!$G$7:$G$106)*INDIRECT(CONCATENATE("'Encargos e Benefícios'!",$AX34))*(IF('Gastos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4" s="152">
        <f t="array" aca="1" ref="AJ34" ca="1">SUM((AJ$1&gt;='Gastos com Pessoal'!$F$7:$F$106)*(AJ$1&lt;='Gastos com Pessoal'!$G$7:$G$106)*INDIRECT(CONCATENATE("'Encargos e Benefícios'!",$AX34))*(IF('Gastos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4" s="152">
        <f t="array" aca="1" ref="AK34" ca="1">SUM((AK$1&gt;='Gastos com Pessoal'!$F$7:$F$106)*(AK$1&lt;='Gastos com Pessoal'!$G$7:$G$106)*INDIRECT(CONCATENATE("'Encargos e Benefícios'!",$AX34))*(IF('Gastos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4" s="152">
        <f t="array" aca="1" ref="AL34" ca="1">SUM((AL$1&gt;='Gastos com Pessoal'!$F$7:$F$106)*(AL$1&lt;='Gastos com Pessoal'!$G$7:$G$106)*INDIRECT(CONCATENATE("'Encargos e Benefícios'!",$AX34))*(IF('Gastos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4" s="147">
        <f t="shared" ca="1" si="34"/>
        <v>62700.15929904001</v>
      </c>
      <c r="AN34" s="159">
        <f t="shared" ca="1" si="35"/>
        <v>1.6332410345878498E-2</v>
      </c>
      <c r="AW34" s="287" t="s">
        <v>363</v>
      </c>
      <c r="AX34" s="288" t="s">
        <v>339</v>
      </c>
      <c r="AY34" s="288" t="s">
        <v>354</v>
      </c>
      <c r="AZ34" s="287"/>
      <c r="BA34" s="287"/>
      <c r="BB34" s="287"/>
      <c r="BC34" s="287"/>
    </row>
    <row r="35" spans="1:57" s="101" customFormat="1" ht="23.25" customHeight="1">
      <c r="A35" s="31" t="s">
        <v>268</v>
      </c>
      <c r="B35" s="13" t="s">
        <v>21</v>
      </c>
      <c r="C35" s="152">
        <f t="array" aca="1" ref="C35" ca="1">SUM((C$1&gt;='Gastos com Pessoal'!$F$7:$F$106)*(C$1&lt;='Gastos com Pessoal'!$G$7:$G$106)*INDIRECT(CONCATENATE("'Encargos e Benefícios'!",$AX35))*(IF('Gastos com Pessoal'!$H$7:$H$106&lt;=C$1,('Gastos com Pessoal'!$I$7:$I$106)+1,1))*(IF('Gastos com Pessoal'!$M$7:$M$106&lt;=C$1,('Gastos com Pessoal'!$N$7:$N$106)+1,1))*(IF('Gastos com Pessoal'!$R$7:$R$106&lt;=C$1,('Gastos com Pessoal'!$S$7:$S$106)+1,1)))+SUM((C$1&gt;='Gastos com Pessoal'!$F$113:$F$122)*(C$1&lt;='Gastos com Pessoal'!$G$113:$G$122)*INDIRECT(CONCATENATE("'Encargos e Benefícios'!",$AY35))*(IF('Gastos com Pessoal'!$H$113:$H$122&lt;=C$1,('Gastos com Pessoal'!$I$113:$I$122)+1,1))*(IF('Gastos com Pessoal'!$M$113:$M$122&lt;=C$1,('Gastos com Pessoal'!$N$113:$N$122)+1,1))*(IF('Gastos com Pessoal'!$R$113:$R$122&lt;=C$1,('Gastos com Pessoal'!$S$113:$S$122)+1,1)))</f>
        <v>2582.2937999999999</v>
      </c>
      <c r="D35" s="152">
        <f t="array" aca="1" ref="D35" ca="1">SUM((D$1&gt;='Gastos com Pessoal'!$F$7:$F$106)*(D$1&lt;='Gastos com Pessoal'!$G$7:$G$106)*INDIRECT(CONCATENATE("'Encargos e Benefícios'!",$AX35))*(IF('Gastos com Pessoal'!$H$7:$H$106&lt;=D$1,('Gastos com Pessoal'!$I$7:$I$106)+1,1))*(IF('Gastos com Pessoal'!$M$7:$M$106&lt;=D$1,('Gastos com Pessoal'!$N$7:$N$106)+1,1))*(IF('Gastos com Pessoal'!$R$7:$R$106&lt;=D$1,('Gastos com Pessoal'!$S$7:$S$106)+1,1)))+SUM((D$1&gt;='Gastos com Pessoal'!$F$113:$F$122)*(D$1&lt;='Gastos com Pessoal'!$G$113:$G$122)*INDIRECT(CONCATENATE("'Encargos e Benefícios'!",$AY35))*(IF('Gastos com Pessoal'!$H$113:$H$122&lt;=D$1,('Gastos com Pessoal'!$I$113:$I$122)+1,1))*(IF('Gastos com Pessoal'!$M$113:$M$122&lt;=D$1,('Gastos com Pessoal'!$N$113:$N$122)+1,1))*(IF('Gastos com Pessoal'!$R$113:$R$122&lt;=D$1,('Gastos com Pessoal'!$S$113:$S$122)+1,1)))</f>
        <v>2582.2937999999999</v>
      </c>
      <c r="E35" s="152">
        <f t="array" aca="1" ref="E35" ca="1">SUM((E$1&gt;='Gastos com Pessoal'!$F$7:$F$106)*(E$1&lt;='Gastos com Pessoal'!$G$7:$G$106)*INDIRECT(CONCATENATE("'Encargos e Benefícios'!",$AX35))*(IF('Gastos com Pessoal'!$H$7:$H$106&lt;=E$1,('Gastos com Pessoal'!$I$7:$I$106)+1,1))*(IF('Gastos com Pessoal'!$M$7:$M$106&lt;=E$1,('Gastos com Pessoal'!$N$7:$N$106)+1,1))*(IF('Gastos com Pessoal'!$R$7:$R$106&lt;=E$1,('Gastos com Pessoal'!$S$7:$S$106)+1,1)))+SUM((E$1&gt;='Gastos com Pessoal'!$F$113:$F$122)*(E$1&lt;='Gastos com Pessoal'!$G$113:$G$122)*INDIRECT(CONCATENATE("'Encargos e Benefícios'!",$AY35))*(IF('Gastos com Pessoal'!$H$113:$H$122&lt;=E$1,('Gastos com Pessoal'!$I$113:$I$122)+1,1))*(IF('Gastos com Pessoal'!$M$113:$M$122&lt;=E$1,('Gastos com Pessoal'!$N$113:$N$122)+1,1))*(IF('Gastos com Pessoal'!$R$113:$R$122&lt;=E$1,('Gastos com Pessoal'!$S$113:$S$122)+1,1)))</f>
        <v>2582.2937999999999</v>
      </c>
      <c r="F35" s="152">
        <f t="array" aca="1" ref="F35" ca="1">SUM((F$1&gt;='Gastos com Pessoal'!$F$7:$F$106)*(F$1&lt;='Gastos com Pessoal'!$G$7:$G$106)*INDIRECT(CONCATENATE("'Encargos e Benefícios'!",$AX35))*(IF('Gastos com Pessoal'!$H$7:$H$106&lt;=F$1,('Gastos com Pessoal'!$I$7:$I$106)+1,1))*(IF('Gastos com Pessoal'!$M$7:$M$106&lt;=F$1,('Gastos com Pessoal'!$N$7:$N$106)+1,1))*(IF('Gastos com Pessoal'!$R$7:$R$106&lt;=F$1,('Gastos com Pessoal'!$S$7:$S$106)+1,1)))+SUM((F$1&gt;='Gastos com Pessoal'!$F$113:$F$122)*(F$1&lt;='Gastos com Pessoal'!$G$113:$G$122)*INDIRECT(CONCATENATE("'Encargos e Benefícios'!",$AY35))*(IF('Gastos com Pessoal'!$H$113:$H$122&lt;=F$1,('Gastos com Pessoal'!$I$113:$I$122)+1,1))*(IF('Gastos com Pessoal'!$M$113:$M$122&lt;=F$1,('Gastos com Pessoal'!$N$113:$N$122)+1,1))*(IF('Gastos com Pessoal'!$R$113:$R$122&lt;=F$1,('Gastos com Pessoal'!$S$113:$S$122)+1,1)))</f>
        <v>2582.2937999999999</v>
      </c>
      <c r="G35" s="152">
        <f t="array" aca="1" ref="G35" ca="1">SUM((G$1&gt;='Gastos com Pessoal'!$F$7:$F$106)*(G$1&lt;='Gastos com Pessoal'!$G$7:$G$106)*INDIRECT(CONCATENATE("'Encargos e Benefícios'!",$AX35))*(IF('Gastos com Pessoal'!$H$7:$H$106&lt;=G$1,('Gastos com Pessoal'!$I$7:$I$106)+1,1))*(IF('Gastos com Pessoal'!$M$7:$M$106&lt;=G$1,('Gastos com Pessoal'!$N$7:$N$106)+1,1))*(IF('Gastos com Pessoal'!$R$7:$R$106&lt;=G$1,('Gastos com Pessoal'!$S$7:$S$106)+1,1)))+SUM((G$1&gt;='Gastos com Pessoal'!$F$113:$F$122)*(G$1&lt;='Gastos com Pessoal'!$G$113:$G$122)*INDIRECT(CONCATENATE("'Encargos e Benefícios'!",$AY35))*(IF('Gastos com Pessoal'!$H$113:$H$122&lt;=G$1,('Gastos com Pessoal'!$I$113:$I$122)+1,1))*(IF('Gastos com Pessoal'!$M$113:$M$122&lt;=G$1,('Gastos com Pessoal'!$N$113:$N$122)+1,1))*(IF('Gastos com Pessoal'!$R$113:$R$122&lt;=G$1,('Gastos com Pessoal'!$S$113:$S$122)+1,1)))</f>
        <v>2608.1167379999997</v>
      </c>
      <c r="H35" s="152">
        <f t="array" aca="1" ref="H35" ca="1">SUM((H$1&gt;='Gastos com Pessoal'!$F$7:$F$106)*(H$1&lt;='Gastos com Pessoal'!$G$7:$G$106)*INDIRECT(CONCATENATE("'Encargos e Benefícios'!",$AX35))*(IF('Gastos com Pessoal'!$H$7:$H$106&lt;=H$1,('Gastos com Pessoal'!$I$7:$I$106)+1,1))*(IF('Gastos com Pessoal'!$M$7:$M$106&lt;=H$1,('Gastos com Pessoal'!$N$7:$N$106)+1,1))*(IF('Gastos com Pessoal'!$R$7:$R$106&lt;=H$1,('Gastos com Pessoal'!$S$7:$S$106)+1,1)))+SUM((H$1&gt;='Gastos com Pessoal'!$F$113:$F$122)*(H$1&lt;='Gastos com Pessoal'!$G$113:$G$122)*INDIRECT(CONCATENATE("'Encargos e Benefícios'!",$AY35))*(IF('Gastos com Pessoal'!$H$113:$H$122&lt;=H$1,('Gastos com Pessoal'!$I$113:$I$122)+1,1))*(IF('Gastos com Pessoal'!$M$113:$M$122&lt;=H$1,('Gastos com Pessoal'!$N$113:$N$122)+1,1))*(IF('Gastos com Pessoal'!$R$113:$R$122&lt;=H$1,('Gastos com Pessoal'!$S$113:$S$122)+1,1)))</f>
        <v>2608.1167379999997</v>
      </c>
      <c r="I35" s="152">
        <f t="array" aca="1" ref="I35" ca="1">SUM((I$1&gt;='Gastos com Pessoal'!$F$7:$F$106)*(I$1&lt;='Gastos com Pessoal'!$G$7:$G$106)*INDIRECT(CONCATENATE("'Encargos e Benefícios'!",$AX35))*(IF('Gastos com Pessoal'!$H$7:$H$106&lt;=I$1,('Gastos com Pessoal'!$I$7:$I$106)+1,1))*(IF('Gastos com Pessoal'!$M$7:$M$106&lt;=I$1,('Gastos com Pessoal'!$N$7:$N$106)+1,1))*(IF('Gastos com Pessoal'!$R$7:$R$106&lt;=I$1,('Gastos com Pessoal'!$S$7:$S$106)+1,1)))+SUM((I$1&gt;='Gastos com Pessoal'!$F$113:$F$122)*(I$1&lt;='Gastos com Pessoal'!$G$113:$G$122)*INDIRECT(CONCATENATE("'Encargos e Benefícios'!",$AY35))*(IF('Gastos com Pessoal'!$H$113:$H$122&lt;=I$1,('Gastos com Pessoal'!$I$113:$I$122)+1,1))*(IF('Gastos com Pessoal'!$M$113:$M$122&lt;=I$1,('Gastos com Pessoal'!$N$113:$N$122)+1,1))*(IF('Gastos com Pessoal'!$R$113:$R$122&lt;=I$1,('Gastos com Pessoal'!$S$113:$S$122)+1,1)))</f>
        <v>2608.1167379999997</v>
      </c>
      <c r="J35" s="152">
        <f t="array" aca="1" ref="J35" ca="1">SUM((J$1&gt;='Gastos com Pessoal'!$F$7:$F$106)*(J$1&lt;='Gastos com Pessoal'!$G$7:$G$106)*INDIRECT(CONCATENATE("'Encargos e Benefícios'!",$AX35))*(IF('Gastos com Pessoal'!$H$7:$H$106&lt;=J$1,('Gastos com Pessoal'!$I$7:$I$106)+1,1))*(IF('Gastos com Pessoal'!$M$7:$M$106&lt;=J$1,('Gastos com Pessoal'!$N$7:$N$106)+1,1))*(IF('Gastos com Pessoal'!$R$7:$R$106&lt;=J$1,('Gastos com Pessoal'!$S$7:$S$106)+1,1)))+SUM((J$1&gt;='Gastos com Pessoal'!$F$113:$F$122)*(J$1&lt;='Gastos com Pessoal'!$G$113:$G$122)*INDIRECT(CONCATENATE("'Encargos e Benefícios'!",$AY35))*(IF('Gastos com Pessoal'!$H$113:$H$122&lt;=J$1,('Gastos com Pessoal'!$I$113:$I$122)+1,1))*(IF('Gastos com Pessoal'!$M$113:$M$122&lt;=J$1,('Gastos com Pessoal'!$N$113:$N$122)+1,1))*(IF('Gastos com Pessoal'!$R$113:$R$122&lt;=J$1,('Gastos com Pessoal'!$S$113:$S$122)+1,1)))</f>
        <v>2608.1167379999997</v>
      </c>
      <c r="K35" s="152">
        <f t="array" aca="1" ref="K35" ca="1">SUM((K$1&gt;='Gastos com Pessoal'!$F$7:$F$106)*(K$1&lt;='Gastos com Pessoal'!$G$7:$G$106)*INDIRECT(CONCATENATE("'Encargos e Benefícios'!",$AX35))*(IF('Gastos com Pessoal'!$H$7:$H$106&lt;=K$1,('Gastos com Pessoal'!$I$7:$I$106)+1,1))*(IF('Gastos com Pessoal'!$M$7:$M$106&lt;=K$1,('Gastos com Pessoal'!$N$7:$N$106)+1,1))*(IF('Gastos com Pessoal'!$R$7:$R$106&lt;=K$1,('Gastos com Pessoal'!$S$7:$S$106)+1,1)))+SUM((K$1&gt;='Gastos com Pessoal'!$F$113:$F$122)*(K$1&lt;='Gastos com Pessoal'!$G$113:$G$122)*INDIRECT(CONCATENATE("'Encargos e Benefícios'!",$AY35))*(IF('Gastos com Pessoal'!$H$113:$H$122&lt;=K$1,('Gastos com Pessoal'!$I$113:$I$122)+1,1))*(IF('Gastos com Pessoal'!$M$113:$M$122&lt;=K$1,('Gastos com Pessoal'!$N$113:$N$122)+1,1))*(IF('Gastos com Pessoal'!$R$113:$R$122&lt;=K$1,('Gastos com Pessoal'!$S$113:$S$122)+1,1)))</f>
        <v>2608.1167379999997</v>
      </c>
      <c r="L35" s="152">
        <f t="array" aca="1" ref="L35" ca="1">SUM((L$1&gt;='Gastos com Pessoal'!$F$7:$F$106)*(L$1&lt;='Gastos com Pessoal'!$G$7:$G$106)*INDIRECT(CONCATENATE("'Encargos e Benefícios'!",$AX35))*(IF('Gastos com Pessoal'!$H$7:$H$106&lt;=L$1,('Gastos com Pessoal'!$I$7:$I$106)+1,1))*(IF('Gastos com Pessoal'!$M$7:$M$106&lt;=L$1,('Gastos com Pessoal'!$N$7:$N$106)+1,1))*(IF('Gastos com Pessoal'!$R$7:$R$106&lt;=L$1,('Gastos com Pessoal'!$S$7:$S$106)+1,1)))+SUM((L$1&gt;='Gastos com Pessoal'!$F$113:$F$122)*(L$1&lt;='Gastos com Pessoal'!$G$113:$G$122)*INDIRECT(CONCATENATE("'Encargos e Benefícios'!",$AY35))*(IF('Gastos com Pessoal'!$H$113:$H$122&lt;=L$1,('Gastos com Pessoal'!$I$113:$I$122)+1,1))*(IF('Gastos com Pessoal'!$M$113:$M$122&lt;=L$1,('Gastos com Pessoal'!$N$113:$N$122)+1,1))*(IF('Gastos com Pessoal'!$R$113:$R$122&lt;=L$1,('Gastos com Pessoal'!$S$113:$S$122)+1,1)))</f>
        <v>2608.1167379999997</v>
      </c>
      <c r="M35" s="152">
        <f t="array" aca="1" ref="M35" ca="1">SUM((M$1&gt;='Gastos com Pessoal'!$F$7:$F$106)*(M$1&lt;='Gastos com Pessoal'!$G$7:$G$106)*INDIRECT(CONCATENATE("'Encargos e Benefícios'!",$AX35))*(IF('Gastos com Pessoal'!$H$7:$H$106&lt;=M$1,('Gastos com Pessoal'!$I$7:$I$106)+1,1))*(IF('Gastos com Pessoal'!$M$7:$M$106&lt;=M$1,('Gastos com Pessoal'!$N$7:$N$106)+1,1))*(IF('Gastos com Pessoal'!$R$7:$R$106&lt;=M$1,('Gastos com Pessoal'!$S$7:$S$106)+1,1)))+SUM((M$1&gt;='Gastos com Pessoal'!$F$113:$F$122)*(M$1&lt;='Gastos com Pessoal'!$G$113:$G$122)*INDIRECT(CONCATENATE("'Encargos e Benefícios'!",$AY35))*(IF('Gastos com Pessoal'!$H$113:$H$122&lt;=M$1,('Gastos com Pessoal'!$I$113:$I$122)+1,1))*(IF('Gastos com Pessoal'!$M$113:$M$122&lt;=M$1,('Gastos com Pessoal'!$N$113:$N$122)+1,1))*(IF('Gastos com Pessoal'!$R$113:$R$122&lt;=M$1,('Gastos com Pessoal'!$S$113:$S$122)+1,1)))</f>
        <v>2608.1167379999997</v>
      </c>
      <c r="N35" s="152">
        <f t="array" aca="1" ref="N35" ca="1">SUM((N$1&gt;='Gastos com Pessoal'!$F$7:$F$106)*(N$1&lt;='Gastos com Pessoal'!$G$7:$G$106)*INDIRECT(CONCATENATE("'Encargos e Benefícios'!",$AX35))*(IF('Gastos com Pessoal'!$H$7:$H$106&lt;=N$1,('Gastos com Pessoal'!$I$7:$I$106)+1,1))*(IF('Gastos com Pessoal'!$M$7:$M$106&lt;=N$1,('Gastos com Pessoal'!$N$7:$N$106)+1,1))*(IF('Gastos com Pessoal'!$R$7:$R$106&lt;=N$1,('Gastos com Pessoal'!$S$7:$S$106)+1,1)))+SUM((N$1&gt;='Gastos com Pessoal'!$F$113:$F$122)*(N$1&lt;='Gastos com Pessoal'!$G$113:$G$122)*INDIRECT(CONCATENATE("'Encargos e Benefícios'!",$AY35))*(IF('Gastos com Pessoal'!$H$113:$H$122&lt;=N$1,('Gastos com Pessoal'!$I$113:$I$122)+1,1))*(IF('Gastos com Pessoal'!$M$113:$M$122&lt;=N$1,('Gastos com Pessoal'!$N$113:$N$122)+1,1))*(IF('Gastos com Pessoal'!$R$113:$R$122&lt;=N$1,('Gastos com Pessoal'!$S$113:$S$122)+1,1)))</f>
        <v>2608.1167379999997</v>
      </c>
      <c r="O35" s="152">
        <v>0</v>
      </c>
      <c r="P35" s="152">
        <v>0</v>
      </c>
      <c r="Q35" s="152">
        <v>0</v>
      </c>
      <c r="R35" s="152">
        <v>0</v>
      </c>
      <c r="S35" s="152">
        <v>0</v>
      </c>
      <c r="T35" s="152">
        <v>0</v>
      </c>
      <c r="U35" s="152">
        <v>0</v>
      </c>
      <c r="V35" s="152">
        <v>0</v>
      </c>
      <c r="W35" s="152">
        <v>0</v>
      </c>
      <c r="X35" s="152">
        <v>0</v>
      </c>
      <c r="Y35" s="152">
        <v>0</v>
      </c>
      <c r="Z35" s="152">
        <v>0</v>
      </c>
      <c r="AA35" s="152">
        <v>0</v>
      </c>
      <c r="AB35" s="152">
        <v>0</v>
      </c>
      <c r="AC35" s="152">
        <v>0</v>
      </c>
      <c r="AD35" s="152">
        <v>0</v>
      </c>
      <c r="AE35" s="152">
        <v>0</v>
      </c>
      <c r="AF35" s="152">
        <v>0</v>
      </c>
      <c r="AG35" s="152">
        <v>0</v>
      </c>
      <c r="AH35" s="152">
        <v>0</v>
      </c>
      <c r="AI35" s="152">
        <v>0</v>
      </c>
      <c r="AJ35" s="152">
        <v>0</v>
      </c>
      <c r="AK35" s="152">
        <v>0</v>
      </c>
      <c r="AL35" s="152">
        <v>0</v>
      </c>
      <c r="AM35" s="147">
        <f t="shared" ca="1" si="34"/>
        <v>31194.109104000003</v>
      </c>
      <c r="AN35" s="159">
        <f t="shared" ca="1" si="35"/>
        <v>8.1255772865067143E-3</v>
      </c>
      <c r="AW35" s="287" t="s">
        <v>364</v>
      </c>
      <c r="AX35" s="288" t="s">
        <v>340</v>
      </c>
      <c r="AY35" s="288" t="s">
        <v>347</v>
      </c>
      <c r="AZ35" s="287"/>
      <c r="BA35" s="287"/>
      <c r="BB35" s="287"/>
      <c r="BC35" s="287"/>
    </row>
    <row r="36" spans="1:57" s="101" customFormat="1" ht="23.25" customHeight="1">
      <c r="A36" s="31" t="s">
        <v>269</v>
      </c>
      <c r="B36" s="13" t="s">
        <v>286</v>
      </c>
      <c r="C36" s="152">
        <f t="array" aca="1" ref="C36" ca="1">SUM((C$1&gt;='Gastos com Pessoal'!$F$7:$F$106)*(C$1&lt;='Gastos com Pessoal'!$G$7:$G$106)*INDIRECT(CONCATENATE("'Encargos e Benefícios'!",$AX36))*(IF('Gastos com Pessoal'!$H$7:$H$106&lt;=C$1,('Gastos com Pessoal'!$I$7:$I$106)+1,1))*(IF('Gastos com Pessoal'!$M$7:$M$106&lt;=C$1,('Gastos com Pessoal'!$N$7:$N$106)+1,1))*(IF('Gastos com Pessoal'!$R$7:$R$106&lt;=C$1,('Gastos com Pessoal'!$S$7:$S$106)+1,1)))</f>
        <v>860.76459999999997</v>
      </c>
      <c r="D36" s="152">
        <f t="array" aca="1" ref="D36" ca="1">SUM((D$1&gt;='Gastos com Pessoal'!$F$7:$F$106)*(D$1&lt;='Gastos com Pessoal'!$G$7:$G$106)*INDIRECT(CONCATENATE("'Encargos e Benefícios'!",$AX36))*(IF('Gastos com Pessoal'!$H$7:$H$106&lt;=D$1,('Gastos com Pessoal'!$I$7:$I$106)+1,1))*(IF('Gastos com Pessoal'!$M$7:$M$106&lt;=D$1,('Gastos com Pessoal'!$N$7:$N$106)+1,1))*(IF('Gastos com Pessoal'!$R$7:$R$106&lt;=D$1,('Gastos com Pessoal'!$S$7:$S$106)+1,1)))</f>
        <v>860.76459999999997</v>
      </c>
      <c r="E36" s="152">
        <f t="array" aca="1" ref="E36" ca="1">SUM((E$1&gt;='Gastos com Pessoal'!$F$7:$F$106)*(E$1&lt;='Gastos com Pessoal'!$G$7:$G$106)*INDIRECT(CONCATENATE("'Encargos e Benefícios'!",$AX36))*(IF('Gastos com Pessoal'!$H$7:$H$106&lt;=E$1,('Gastos com Pessoal'!$I$7:$I$106)+1,1))*(IF('Gastos com Pessoal'!$M$7:$M$106&lt;=E$1,('Gastos com Pessoal'!$N$7:$N$106)+1,1))*(IF('Gastos com Pessoal'!$R$7:$R$106&lt;=E$1,('Gastos com Pessoal'!$S$7:$S$106)+1,1)))</f>
        <v>860.76459999999997</v>
      </c>
      <c r="F36" s="152">
        <f t="array" aca="1" ref="F36" ca="1">SUM((F$1&gt;='Gastos com Pessoal'!$F$7:$F$106)*(F$1&lt;='Gastos com Pessoal'!$G$7:$G$106)*INDIRECT(CONCATENATE("'Encargos e Benefícios'!",$AX36))*(IF('Gastos com Pessoal'!$H$7:$H$106&lt;=F$1,('Gastos com Pessoal'!$I$7:$I$106)+1,1))*(IF('Gastos com Pessoal'!$M$7:$M$106&lt;=F$1,('Gastos com Pessoal'!$N$7:$N$106)+1,1))*(IF('Gastos com Pessoal'!$R$7:$R$106&lt;=F$1,('Gastos com Pessoal'!$S$7:$S$106)+1,1)))</f>
        <v>860.76459999999997</v>
      </c>
      <c r="G36" s="152">
        <f t="array" aca="1" ref="G36" ca="1">SUM((G$1&gt;='Gastos com Pessoal'!$F$7:$F$106)*(G$1&lt;='Gastos com Pessoal'!$G$7:$G$106)*INDIRECT(CONCATENATE("'Encargos e Benefícios'!",$AX36))*(IF('Gastos com Pessoal'!$H$7:$H$106&lt;=G$1,('Gastos com Pessoal'!$I$7:$I$106)+1,1))*(IF('Gastos com Pessoal'!$M$7:$M$106&lt;=G$1,('Gastos com Pessoal'!$N$7:$N$106)+1,1))*(IF('Gastos com Pessoal'!$R$7:$R$106&lt;=G$1,('Gastos com Pessoal'!$S$7:$S$106)+1,1)))</f>
        <v>869.3722459999999</v>
      </c>
      <c r="H36" s="152">
        <f t="array" aca="1" ref="H36" ca="1">SUM((H$1&gt;='Gastos com Pessoal'!$F$7:$F$106)*(H$1&lt;='Gastos com Pessoal'!$G$7:$G$106)*INDIRECT(CONCATENATE("'Encargos e Benefícios'!",$AX36))*(IF('Gastos com Pessoal'!$H$7:$H$106&lt;=H$1,('Gastos com Pessoal'!$I$7:$I$106)+1,1))*(IF('Gastos com Pessoal'!$M$7:$M$106&lt;=H$1,('Gastos com Pessoal'!$N$7:$N$106)+1,1))*(IF('Gastos com Pessoal'!$R$7:$R$106&lt;=H$1,('Gastos com Pessoal'!$S$7:$S$106)+1,1)))</f>
        <v>869.3722459999999</v>
      </c>
      <c r="I36" s="152">
        <f t="array" aca="1" ref="I36" ca="1">SUM((I$1&gt;='Gastos com Pessoal'!$F$7:$F$106)*(I$1&lt;='Gastos com Pessoal'!$G$7:$G$106)*INDIRECT(CONCATENATE("'Encargos e Benefícios'!",$AX36))*(IF('Gastos com Pessoal'!$H$7:$H$106&lt;=I$1,('Gastos com Pessoal'!$I$7:$I$106)+1,1))*(IF('Gastos com Pessoal'!$M$7:$M$106&lt;=I$1,('Gastos com Pessoal'!$N$7:$N$106)+1,1))*(IF('Gastos com Pessoal'!$R$7:$R$106&lt;=I$1,('Gastos com Pessoal'!$S$7:$S$106)+1,1)))</f>
        <v>869.3722459999999</v>
      </c>
      <c r="J36" s="152">
        <f t="array" aca="1" ref="J36" ca="1">SUM((J$1&gt;='Gastos com Pessoal'!$F$7:$F$106)*(J$1&lt;='Gastos com Pessoal'!$G$7:$G$106)*INDIRECT(CONCATENATE("'Encargos e Benefícios'!",$AX36))*(IF('Gastos com Pessoal'!$H$7:$H$106&lt;=J$1,('Gastos com Pessoal'!$I$7:$I$106)+1,1))*(IF('Gastos com Pessoal'!$M$7:$M$106&lt;=J$1,('Gastos com Pessoal'!$N$7:$N$106)+1,1))*(IF('Gastos com Pessoal'!$R$7:$R$106&lt;=J$1,('Gastos com Pessoal'!$S$7:$S$106)+1,1)))</f>
        <v>869.3722459999999</v>
      </c>
      <c r="K36" s="152">
        <f t="array" aca="1" ref="K36" ca="1">SUM((K$1&gt;='Gastos com Pessoal'!$F$7:$F$106)*(K$1&lt;='Gastos com Pessoal'!$G$7:$G$106)*INDIRECT(CONCATENATE("'Encargos e Benefícios'!",$AX36))*(IF('Gastos com Pessoal'!$H$7:$H$106&lt;=K$1,('Gastos com Pessoal'!$I$7:$I$106)+1,1))*(IF('Gastos com Pessoal'!$M$7:$M$106&lt;=K$1,('Gastos com Pessoal'!$N$7:$N$106)+1,1))*(IF('Gastos com Pessoal'!$R$7:$R$106&lt;=K$1,('Gastos com Pessoal'!$S$7:$S$106)+1,1)))</f>
        <v>869.3722459999999</v>
      </c>
      <c r="L36" s="152">
        <f t="array" aca="1" ref="L36" ca="1">SUM((L$1&gt;='Gastos com Pessoal'!$F$7:$F$106)*(L$1&lt;='Gastos com Pessoal'!$G$7:$G$106)*INDIRECT(CONCATENATE("'Encargos e Benefícios'!",$AX36))*(IF('Gastos com Pessoal'!$H$7:$H$106&lt;=L$1,('Gastos com Pessoal'!$I$7:$I$106)+1,1))*(IF('Gastos com Pessoal'!$M$7:$M$106&lt;=L$1,('Gastos com Pessoal'!$N$7:$N$106)+1,1))*(IF('Gastos com Pessoal'!$R$7:$R$106&lt;=L$1,('Gastos com Pessoal'!$S$7:$S$106)+1,1)))</f>
        <v>869.3722459999999</v>
      </c>
      <c r="M36" s="152">
        <f t="array" aca="1" ref="M36" ca="1">SUM((M$1&gt;='Gastos com Pessoal'!$F$7:$F$106)*(M$1&lt;='Gastos com Pessoal'!$G$7:$G$106)*INDIRECT(CONCATENATE("'Encargos e Benefícios'!",$AX36))*(IF('Gastos com Pessoal'!$H$7:$H$106&lt;=M$1,('Gastos com Pessoal'!$I$7:$I$106)+1,1))*(IF('Gastos com Pessoal'!$M$7:$M$106&lt;=M$1,('Gastos com Pessoal'!$N$7:$N$106)+1,1))*(IF('Gastos com Pessoal'!$R$7:$R$106&lt;=M$1,('Gastos com Pessoal'!$S$7:$S$106)+1,1)))</f>
        <v>869.3722459999999</v>
      </c>
      <c r="N36" s="152">
        <f t="array" aca="1" ref="N36" ca="1">SUM((N$1&gt;='Gastos com Pessoal'!$F$7:$F$106)*(N$1&lt;='Gastos com Pessoal'!$G$7:$G$106)*INDIRECT(CONCATENATE("'Encargos e Benefícios'!",$AX36))*(IF('Gastos com Pessoal'!$H$7:$H$106&lt;=N$1,('Gastos com Pessoal'!$I$7:$I$106)+1,1))*(IF('Gastos com Pessoal'!$M$7:$M$106&lt;=N$1,('Gastos com Pessoal'!$N$7:$N$106)+1,1))*(IF('Gastos com Pessoal'!$R$7:$R$106&lt;=N$1,('Gastos com Pessoal'!$S$7:$S$106)+1,1)))</f>
        <v>869.3722459999999</v>
      </c>
      <c r="O36" s="152">
        <f t="array" aca="1" ref="O36" ca="1">SUM((O$1&gt;='Gastos com Pessoal'!$F$7:$F$106)*(O$1&lt;='Gastos com Pessoal'!$G$7:$G$106)*INDIRECT(CONCATENATE("'Encargos e Benefícios'!",$AX36))*(IF('Gastos com Pessoal'!$H$7:$H$106&lt;=O$1,('Gastos com Pessoal'!$I$7:$I$106)+1,1))*(IF('Gastos com Pessoal'!$M$7:$M$106&lt;=O$1,('Gastos com Pessoal'!$N$7:$N$106)+1,1))*(IF('Gastos com Pessoal'!$R$7:$R$106&lt;=O$1,('Gastos com Pessoal'!$S$7:$S$106)+1,1)))</f>
        <v>869.3722459999999</v>
      </c>
      <c r="P36" s="152">
        <f t="array" aca="1" ref="P36" ca="1">SUM((P$1&gt;='Gastos com Pessoal'!$F$7:$F$106)*(P$1&lt;='Gastos com Pessoal'!$G$7:$G$106)*INDIRECT(CONCATENATE("'Encargos e Benefícios'!",$AX36))*(IF('Gastos com Pessoal'!$H$7:$H$106&lt;=P$1,('Gastos com Pessoal'!$I$7:$I$106)+1,1))*(IF('Gastos com Pessoal'!$M$7:$M$106&lt;=P$1,('Gastos com Pessoal'!$N$7:$N$106)+1,1))*(IF('Gastos com Pessoal'!$R$7:$R$106&lt;=P$1,('Gastos com Pessoal'!$S$7:$S$106)+1,1)))</f>
        <v>869.3722459999999</v>
      </c>
      <c r="Q36" s="152">
        <f t="array" aca="1" ref="Q36" ca="1">SUM((Q$1&gt;='Gastos com Pessoal'!$F$7:$F$106)*(Q$1&lt;='Gastos com Pessoal'!$G$7:$G$106)*INDIRECT(CONCATENATE("'Encargos e Benefícios'!",$AX36))*(IF('Gastos com Pessoal'!$H$7:$H$106&lt;=Q$1,('Gastos com Pessoal'!$I$7:$I$106)+1,1))*(IF('Gastos com Pessoal'!$M$7:$M$106&lt;=Q$1,('Gastos com Pessoal'!$N$7:$N$106)+1,1))*(IF('Gastos com Pessoal'!$R$7:$R$106&lt;=Q$1,('Gastos com Pessoal'!$S$7:$S$106)+1,1)))</f>
        <v>869.3722459999999</v>
      </c>
      <c r="R36" s="152">
        <f t="array" aca="1" ref="R36" ca="1">SUM((R$1&gt;='Gastos com Pessoal'!$F$7:$F$106)*(R$1&lt;='Gastos com Pessoal'!$G$7:$G$106)*INDIRECT(CONCATENATE("'Encargos e Benefícios'!",$AX36))*(IF('Gastos com Pessoal'!$H$7:$H$106&lt;=R$1,('Gastos com Pessoal'!$I$7:$I$106)+1,1))*(IF('Gastos com Pessoal'!$M$7:$M$106&lt;=R$1,('Gastos com Pessoal'!$N$7:$N$106)+1,1))*(IF('Gastos com Pessoal'!$R$7:$R$106&lt;=R$1,('Gastos com Pessoal'!$S$7:$S$106)+1,1)))</f>
        <v>869.3722459999999</v>
      </c>
      <c r="S36" s="152">
        <f t="array" aca="1" ref="S36" ca="1">SUM((S$1&gt;='Gastos com Pessoal'!$F$7:$F$106)*(S$1&lt;='Gastos com Pessoal'!$G$7:$G$106)*INDIRECT(CONCATENATE("'Encargos e Benefícios'!",$AX36))*(IF('Gastos com Pessoal'!$H$7:$H$106&lt;=S$1,('Gastos com Pessoal'!$I$7:$I$106)+1,1))*(IF('Gastos com Pessoal'!$M$7:$M$106&lt;=S$1,('Gastos com Pessoal'!$N$7:$N$106)+1,1))*(IF('Gastos com Pessoal'!$R$7:$R$106&lt;=S$1,('Gastos com Pessoal'!$S$7:$S$106)+1,1)))</f>
        <v>878.06596846000002</v>
      </c>
      <c r="T36" s="152">
        <f t="array" aca="1" ref="T36" ca="1">SUM((T$1&gt;='Gastos com Pessoal'!$F$7:$F$106)*(T$1&lt;='Gastos com Pessoal'!$G$7:$G$106)*INDIRECT(CONCATENATE("'Encargos e Benefícios'!",$AX36))*(IF('Gastos com Pessoal'!$H$7:$H$106&lt;=T$1,('Gastos com Pessoal'!$I$7:$I$106)+1,1))*(IF('Gastos com Pessoal'!$M$7:$M$106&lt;=T$1,('Gastos com Pessoal'!$N$7:$N$106)+1,1))*(IF('Gastos com Pessoal'!$R$7:$R$106&lt;=T$1,('Gastos com Pessoal'!$S$7:$S$106)+1,1)))</f>
        <v>878.06596846000002</v>
      </c>
      <c r="U36" s="152">
        <f t="array" aca="1" ref="U36" ca="1">SUM((U$1&gt;='Gastos com Pessoal'!$F$7:$F$106)*(U$1&lt;='Gastos com Pessoal'!$G$7:$G$106)*INDIRECT(CONCATENATE("'Encargos e Benefícios'!",$AX36))*(IF('Gastos com Pessoal'!$H$7:$H$106&lt;=U$1,('Gastos com Pessoal'!$I$7:$I$106)+1,1))*(IF('Gastos com Pessoal'!$M$7:$M$106&lt;=U$1,('Gastos com Pessoal'!$N$7:$N$106)+1,1))*(IF('Gastos com Pessoal'!$R$7:$R$106&lt;=U$1,('Gastos com Pessoal'!$S$7:$S$106)+1,1)))</f>
        <v>878.06596846000002</v>
      </c>
      <c r="V36" s="152">
        <f t="array" aca="1" ref="V36" ca="1">SUM((V$1&gt;='Gastos com Pessoal'!$F$7:$F$106)*(V$1&lt;='Gastos com Pessoal'!$G$7:$G$106)*INDIRECT(CONCATENATE("'Encargos e Benefícios'!",$AX36))*(IF('Gastos com Pessoal'!$H$7:$H$106&lt;=V$1,('Gastos com Pessoal'!$I$7:$I$106)+1,1))*(IF('Gastos com Pessoal'!$M$7:$M$106&lt;=V$1,('Gastos com Pessoal'!$N$7:$N$106)+1,1))*(IF('Gastos com Pessoal'!$R$7:$R$106&lt;=V$1,('Gastos com Pessoal'!$S$7:$S$106)+1,1)))</f>
        <v>878.06596846000002</v>
      </c>
      <c r="W36" s="152">
        <f t="array" aca="1" ref="W36" ca="1">SUM((W$1&gt;='Gastos com Pessoal'!$F$7:$F$106)*(W$1&lt;='Gastos com Pessoal'!$G$7:$G$106)*INDIRECT(CONCATENATE("'Encargos e Benefícios'!",$AX36))*(IF('Gastos com Pessoal'!$H$7:$H$106&lt;=W$1,('Gastos com Pessoal'!$I$7:$I$106)+1,1))*(IF('Gastos com Pessoal'!$M$7:$M$106&lt;=W$1,('Gastos com Pessoal'!$N$7:$N$106)+1,1))*(IF('Gastos com Pessoal'!$R$7:$R$106&lt;=W$1,('Gastos com Pessoal'!$S$7:$S$106)+1,1)))</f>
        <v>878.06596846000002</v>
      </c>
      <c r="X36" s="152">
        <f t="array" aca="1" ref="X36" ca="1">SUM((X$1&gt;='Gastos com Pessoal'!$F$7:$F$106)*(X$1&lt;='Gastos com Pessoal'!$G$7:$G$106)*INDIRECT(CONCATENATE("'Encargos e Benefícios'!",$AX36))*(IF('Gastos com Pessoal'!$H$7:$H$106&lt;=X$1,('Gastos com Pessoal'!$I$7:$I$106)+1,1))*(IF('Gastos com Pessoal'!$M$7:$M$106&lt;=X$1,('Gastos com Pessoal'!$N$7:$N$106)+1,1))*(IF('Gastos com Pessoal'!$R$7:$R$106&lt;=X$1,('Gastos com Pessoal'!$S$7:$S$106)+1,1)))</f>
        <v>878.06596846000002</v>
      </c>
      <c r="Y36" s="152">
        <f t="array" aca="1" ref="Y36" ca="1">SUM((Y$1&gt;='Gastos com Pessoal'!$F$7:$F$106)*(Y$1&lt;='Gastos com Pessoal'!$G$7:$G$106)*INDIRECT(CONCATENATE("'Encargos e Benefícios'!",$AX36))*(IF('Gastos com Pessoal'!$H$7:$H$106&lt;=Y$1,('Gastos com Pessoal'!$I$7:$I$106)+1,1))*(IF('Gastos com Pessoal'!$M$7:$M$106&lt;=Y$1,('Gastos com Pessoal'!$N$7:$N$106)+1,1))*(IF('Gastos com Pessoal'!$R$7:$R$106&lt;=Y$1,('Gastos com Pessoal'!$S$7:$S$106)+1,1)))</f>
        <v>878.06596846000002</v>
      </c>
      <c r="Z36" s="152">
        <f t="array" aca="1" ref="Z36" ca="1">SUM((Z$1&gt;='Gastos com Pessoal'!$F$7:$F$106)*(Z$1&lt;='Gastos com Pessoal'!$G$7:$G$106)*INDIRECT(CONCATENATE("'Encargos e Benefícios'!",$AX36))*(IF('Gastos com Pessoal'!$H$7:$H$106&lt;=Z$1,('Gastos com Pessoal'!$I$7:$I$106)+1,1))*(IF('Gastos com Pessoal'!$M$7:$M$106&lt;=Z$1,('Gastos com Pessoal'!$N$7:$N$106)+1,1))*(IF('Gastos com Pessoal'!$R$7:$R$106&lt;=Z$1,('Gastos com Pessoal'!$S$7:$S$106)+1,1)))</f>
        <v>878.06596846000002</v>
      </c>
      <c r="AA36" s="152">
        <f t="array" aca="1" ref="AA36" ca="1">SUM((AA$1&gt;='Gastos com Pessoal'!$F$7:$F$106)*(AA$1&lt;='Gastos com Pessoal'!$G$7:$G$106)*INDIRECT(CONCATENATE("'Encargos e Benefícios'!",$AX36))*(IF('Gastos com Pessoal'!$H$7:$H$106&lt;=AA$1,('Gastos com Pessoal'!$I$7:$I$106)+1,1))*(IF('Gastos com Pessoal'!$M$7:$M$106&lt;=AA$1,('Gastos com Pessoal'!$N$7:$N$106)+1,1))*(IF('Gastos com Pessoal'!$R$7:$R$106&lt;=AA$1,('Gastos com Pessoal'!$S$7:$S$106)+1,1)))</f>
        <v>0</v>
      </c>
      <c r="AB36" s="152">
        <f t="array" aca="1" ref="AB36" ca="1">SUM((AB$1&gt;='Gastos com Pessoal'!$F$7:$F$106)*(AB$1&lt;='Gastos com Pessoal'!$G$7:$G$106)*INDIRECT(CONCATENATE("'Encargos e Benefícios'!",$AX36))*(IF('Gastos com Pessoal'!$H$7:$H$106&lt;=AB$1,('Gastos com Pessoal'!$I$7:$I$106)+1,1))*(IF('Gastos com Pessoal'!$M$7:$M$106&lt;=AB$1,('Gastos com Pessoal'!$N$7:$N$106)+1,1))*(IF('Gastos com Pessoal'!$R$7:$R$106&lt;=AB$1,('Gastos com Pessoal'!$S$7:$S$106)+1,1)))</f>
        <v>0</v>
      </c>
      <c r="AC36" s="152">
        <f t="array" aca="1" ref="AC36" ca="1">SUM((AC$1&gt;='Gastos com Pessoal'!$F$7:$F$106)*(AC$1&lt;='Gastos com Pessoal'!$G$7:$G$106)*INDIRECT(CONCATENATE("'Encargos e Benefícios'!",$AX36))*(IF('Gastos com Pessoal'!$H$7:$H$106&lt;=AC$1,('Gastos com Pessoal'!$I$7:$I$106)+1,1))*(IF('Gastos com Pessoal'!$M$7:$M$106&lt;=AC$1,('Gastos com Pessoal'!$N$7:$N$106)+1,1))*(IF('Gastos com Pessoal'!$R$7:$R$106&lt;=AC$1,('Gastos com Pessoal'!$S$7:$S$106)+1,1)))</f>
        <v>0</v>
      </c>
      <c r="AD36" s="152">
        <f t="array" aca="1" ref="AD36" ca="1">SUM((AD$1&gt;='Gastos com Pessoal'!$F$7:$F$106)*(AD$1&lt;='Gastos com Pessoal'!$G$7:$G$106)*INDIRECT(CONCATENATE("'Encargos e Benefícios'!",$AX36))*(IF('Gastos com Pessoal'!$H$7:$H$106&lt;=AD$1,('Gastos com Pessoal'!$I$7:$I$106)+1,1))*(IF('Gastos com Pessoal'!$M$7:$M$106&lt;=AD$1,('Gastos com Pessoal'!$N$7:$N$106)+1,1))*(IF('Gastos com Pessoal'!$R$7:$R$106&lt;=AD$1,('Gastos com Pessoal'!$S$7:$S$106)+1,1)))</f>
        <v>0</v>
      </c>
      <c r="AE36" s="152">
        <f t="array" aca="1" ref="AE36" ca="1">SUM((AE$1&gt;='Gastos com Pessoal'!$F$7:$F$106)*(AE$1&lt;='Gastos com Pessoal'!$G$7:$G$106)*INDIRECT(CONCATENATE("'Encargos e Benefícios'!",$AX36))*(IF('Gastos com Pessoal'!$H$7:$H$106&lt;=AE$1,('Gastos com Pessoal'!$I$7:$I$106)+1,1))*(IF('Gastos com Pessoal'!$M$7:$M$106&lt;=AE$1,('Gastos com Pessoal'!$N$7:$N$106)+1,1))*(IF('Gastos com Pessoal'!$R$7:$R$106&lt;=AE$1,('Gastos com Pessoal'!$S$7:$S$106)+1,1)))</f>
        <v>0</v>
      </c>
      <c r="AF36" s="152">
        <f t="array" aca="1" ref="AF36" ca="1">SUM((AF$1&gt;='Gastos com Pessoal'!$F$7:$F$106)*(AF$1&lt;='Gastos com Pessoal'!$G$7:$G$106)*INDIRECT(CONCATENATE("'Encargos e Benefícios'!",$AX36))*(IF('Gastos com Pessoal'!$H$7:$H$106&lt;=AF$1,('Gastos com Pessoal'!$I$7:$I$106)+1,1))*(IF('Gastos com Pessoal'!$M$7:$M$106&lt;=AF$1,('Gastos com Pessoal'!$N$7:$N$106)+1,1))*(IF('Gastos com Pessoal'!$R$7:$R$106&lt;=AF$1,('Gastos com Pessoal'!$S$7:$S$106)+1,1)))</f>
        <v>0</v>
      </c>
      <c r="AG36" s="152">
        <f t="array" aca="1" ref="AG36" ca="1">SUM((AG$1&gt;='Gastos com Pessoal'!$F$7:$F$106)*(AG$1&lt;='Gastos com Pessoal'!$G$7:$G$106)*INDIRECT(CONCATENATE("'Encargos e Benefícios'!",$AX36))*(IF('Gastos com Pessoal'!$H$7:$H$106&lt;=AG$1,('Gastos com Pessoal'!$I$7:$I$106)+1,1))*(IF('Gastos com Pessoal'!$M$7:$M$106&lt;=AG$1,('Gastos com Pessoal'!$N$7:$N$106)+1,1))*(IF('Gastos com Pessoal'!$R$7:$R$106&lt;=AG$1,('Gastos com Pessoal'!$S$7:$S$106)+1,1)))</f>
        <v>0</v>
      </c>
      <c r="AH36" s="152">
        <f t="array" aca="1" ref="AH36" ca="1">SUM((AH$1&gt;='Gastos com Pessoal'!$F$7:$F$106)*(AH$1&lt;='Gastos com Pessoal'!$G$7:$G$106)*INDIRECT(CONCATENATE("'Encargos e Benefícios'!",$AX36))*(IF('Gastos com Pessoal'!$H$7:$H$106&lt;=AH$1,('Gastos com Pessoal'!$I$7:$I$106)+1,1))*(IF('Gastos com Pessoal'!$M$7:$M$106&lt;=AH$1,('Gastos com Pessoal'!$N$7:$N$106)+1,1))*(IF('Gastos com Pessoal'!$R$7:$R$106&lt;=AH$1,('Gastos com Pessoal'!$S$7:$S$106)+1,1)))</f>
        <v>0</v>
      </c>
      <c r="AI36" s="152">
        <f t="array" aca="1" ref="AI36" ca="1">SUM((AI$1&gt;='Gastos com Pessoal'!$F$7:$F$106)*(AI$1&lt;='Gastos com Pessoal'!$G$7:$G$106)*INDIRECT(CONCATENATE("'Encargos e Benefícios'!",$AX36))*(IF('Gastos com Pessoal'!$H$7:$H$106&lt;=AI$1,('Gastos com Pessoal'!$I$7:$I$106)+1,1))*(IF('Gastos com Pessoal'!$M$7:$M$106&lt;=AI$1,('Gastos com Pessoal'!$N$7:$N$106)+1,1))*(IF('Gastos com Pessoal'!$R$7:$R$106&lt;=AI$1,('Gastos com Pessoal'!$S$7:$S$106)+1,1)))</f>
        <v>0</v>
      </c>
      <c r="AJ36" s="152">
        <f t="array" aca="1" ref="AJ36" ca="1">SUM((AJ$1&gt;='Gastos com Pessoal'!$F$7:$F$106)*(AJ$1&lt;='Gastos com Pessoal'!$G$7:$G$106)*INDIRECT(CONCATENATE("'Encargos e Benefícios'!",$AX36))*(IF('Gastos com Pessoal'!$H$7:$H$106&lt;=AJ$1,('Gastos com Pessoal'!$I$7:$I$106)+1,1))*(IF('Gastos com Pessoal'!$M$7:$M$106&lt;=AJ$1,('Gastos com Pessoal'!$N$7:$N$106)+1,1))*(IF('Gastos com Pessoal'!$R$7:$R$106&lt;=AJ$1,('Gastos com Pessoal'!$S$7:$S$106)+1,1)))</f>
        <v>0</v>
      </c>
      <c r="AK36" s="152">
        <f t="array" aca="1" ref="AK36" ca="1">SUM((AK$1&gt;='Gastos com Pessoal'!$F$7:$F$106)*(AK$1&lt;='Gastos com Pessoal'!$G$7:$G$106)*INDIRECT(CONCATENATE("'Encargos e Benefícios'!",$AX36))*(IF('Gastos com Pessoal'!$H$7:$H$106&lt;=AK$1,('Gastos com Pessoal'!$I$7:$I$106)+1,1))*(IF('Gastos com Pessoal'!$M$7:$M$106&lt;=AK$1,('Gastos com Pessoal'!$N$7:$N$106)+1,1))*(IF('Gastos com Pessoal'!$R$7:$R$106&lt;=AK$1,('Gastos com Pessoal'!$S$7:$S$106)+1,1)))</f>
        <v>0</v>
      </c>
      <c r="AL36" s="152">
        <f t="array" aca="1" ref="AL36" ca="1">SUM((AL$1&gt;='Gastos com Pessoal'!$F$7:$F$106)*(AL$1&lt;='Gastos com Pessoal'!$G$7:$G$106)*INDIRECT(CONCATENATE("'Encargos e Benefícios'!",$AX36))*(IF('Gastos com Pessoal'!$H$7:$H$106&lt;=AL$1,('Gastos com Pessoal'!$I$7:$I$106)+1,1))*(IF('Gastos com Pessoal'!$M$7:$M$106&lt;=AL$1,('Gastos com Pessoal'!$N$7:$N$106)+1,1))*(IF('Gastos com Pessoal'!$R$7:$R$106&lt;=AL$1,('Gastos com Pessoal'!$S$7:$S$106)+1,1)))</f>
        <v>0</v>
      </c>
      <c r="AM36" s="147">
        <f t="shared" ca="1" si="34"/>
        <v>20900.05309967999</v>
      </c>
      <c r="AN36" s="159">
        <f t="shared" ca="1" si="35"/>
        <v>5.4441367819594959E-3</v>
      </c>
      <c r="AW36" s="287" t="s">
        <v>363</v>
      </c>
      <c r="AX36" s="288" t="s">
        <v>341</v>
      </c>
      <c r="AY36" s="288" t="s">
        <v>355</v>
      </c>
      <c r="AZ36" s="287"/>
      <c r="BA36" s="287"/>
      <c r="BB36" s="287"/>
      <c r="BC36" s="287"/>
    </row>
    <row r="37" spans="1:57" s="101" customFormat="1" ht="23.25" customHeight="1">
      <c r="A37" s="31" t="s">
        <v>270</v>
      </c>
      <c r="B37" s="13" t="s">
        <v>304</v>
      </c>
      <c r="C37" s="152">
        <f t="array" aca="1" ref="C37" ca="1">SUM((C$1&gt;='Gastos com Pessoal'!$F$7:$F$106)*(C$1&lt;='Gastos com Pessoal'!$G$7:$G$106)*INDIRECT(CONCATENATE("'Encargos e Benefícios'!",$AX37))*(IF('Gastos com Pessoal'!$H$7:$H$106&lt;=C$1,('Gastos com Pessoal'!$I$7:$I$106)+1,1))*(IF('Gastos com Pessoal'!$M$7:$M$106&lt;=C$1,('Gastos com Pessoal'!$N$7:$N$106)+1,1))*(IF('Gastos com Pessoal'!$R$7:$R$106&lt;=C$1,('Gastos com Pessoal'!$S$7:$S$106)+1,1)))</f>
        <v>0</v>
      </c>
      <c r="D37" s="152">
        <f t="array" aca="1" ref="D37" ca="1">SUM((D$1&gt;='Gastos com Pessoal'!$F$7:$F$106)*(D$1&lt;='Gastos com Pessoal'!$G$7:$G$106)*INDIRECT(CONCATENATE("'Encargos e Benefícios'!",$AX37))*(IF('Gastos com Pessoal'!$H$7:$H$106&lt;=D$1,('Gastos com Pessoal'!$I$7:$I$106)+1,1))*(IF('Gastos com Pessoal'!$M$7:$M$106&lt;=D$1,('Gastos com Pessoal'!$N$7:$N$106)+1,1))*(IF('Gastos com Pessoal'!$R$7:$R$106&lt;=D$1,('Gastos com Pessoal'!$S$7:$S$106)+1,1)))</f>
        <v>0</v>
      </c>
      <c r="E37" s="152">
        <f t="array" aca="1" ref="E37" ca="1">SUM((E$1&gt;='Gastos com Pessoal'!$F$7:$F$106)*(E$1&lt;='Gastos com Pessoal'!$G$7:$G$106)*INDIRECT(CONCATENATE("'Encargos e Benefícios'!",$AX37))*(IF('Gastos com Pessoal'!$H$7:$H$106&lt;=E$1,('Gastos com Pessoal'!$I$7:$I$106)+1,1))*(IF('Gastos com Pessoal'!$M$7:$M$106&lt;=E$1,('Gastos com Pessoal'!$N$7:$N$106)+1,1))*(IF('Gastos com Pessoal'!$R$7:$R$106&lt;=E$1,('Gastos com Pessoal'!$S$7:$S$106)+1,1)))</f>
        <v>0</v>
      </c>
      <c r="F37" s="152">
        <f t="array" aca="1" ref="F37" ca="1">SUM((F$1&gt;='Gastos com Pessoal'!$F$7:$F$106)*(F$1&lt;='Gastos com Pessoal'!$G$7:$G$106)*INDIRECT(CONCATENATE("'Encargos e Benefícios'!",$AX37))*(IF('Gastos com Pessoal'!$H$7:$H$106&lt;=F$1,('Gastos com Pessoal'!$I$7:$I$106)+1,1))*(IF('Gastos com Pessoal'!$M$7:$M$106&lt;=F$1,('Gastos com Pessoal'!$N$7:$N$106)+1,1))*(IF('Gastos com Pessoal'!$R$7:$R$106&lt;=F$1,('Gastos com Pessoal'!$S$7:$S$106)+1,1)))</f>
        <v>0</v>
      </c>
      <c r="G37" s="152">
        <f t="array" aca="1" ref="G37" ca="1">SUM((G$1&gt;='Gastos com Pessoal'!$F$7:$F$106)*(G$1&lt;='Gastos com Pessoal'!$G$7:$G$106)*INDIRECT(CONCATENATE("'Encargos e Benefícios'!",$AX37))*(IF('Gastos com Pessoal'!$H$7:$H$106&lt;=G$1,('Gastos com Pessoal'!$I$7:$I$106)+1,1))*(IF('Gastos com Pessoal'!$M$7:$M$106&lt;=G$1,('Gastos com Pessoal'!$N$7:$N$106)+1,1))*(IF('Gastos com Pessoal'!$R$7:$R$106&lt;=G$1,('Gastos com Pessoal'!$S$7:$S$106)+1,1)))</f>
        <v>0</v>
      </c>
      <c r="H37" s="152">
        <f t="array" aca="1" ref="H37" ca="1">SUM((H$1&gt;='Gastos com Pessoal'!$F$7:$F$106)*(H$1&lt;='Gastos com Pessoal'!$G$7:$G$106)*INDIRECT(CONCATENATE("'Encargos e Benefícios'!",$AX37))*(IF('Gastos com Pessoal'!$H$7:$H$106&lt;=H$1,('Gastos com Pessoal'!$I$7:$I$106)+1,1))*(IF('Gastos com Pessoal'!$M$7:$M$106&lt;=H$1,('Gastos com Pessoal'!$N$7:$N$106)+1,1))*(IF('Gastos com Pessoal'!$R$7:$R$106&lt;=H$1,('Gastos com Pessoal'!$S$7:$S$106)+1,1)))</f>
        <v>0</v>
      </c>
      <c r="I37" s="152">
        <f t="array" aca="1" ref="I37" ca="1">SUM((I$1&gt;='Gastos com Pessoal'!$F$7:$F$106)*(I$1&lt;='Gastos com Pessoal'!$G$7:$G$106)*INDIRECT(CONCATENATE("'Encargos e Benefícios'!",$AX37))*(IF('Gastos com Pessoal'!$H$7:$H$106&lt;=I$1,('Gastos com Pessoal'!$I$7:$I$106)+1,1))*(IF('Gastos com Pessoal'!$M$7:$M$106&lt;=I$1,('Gastos com Pessoal'!$N$7:$N$106)+1,1))*(IF('Gastos com Pessoal'!$R$7:$R$106&lt;=I$1,('Gastos com Pessoal'!$S$7:$S$106)+1,1)))</f>
        <v>0</v>
      </c>
      <c r="J37" s="152">
        <f t="array" aca="1" ref="J37" ca="1">SUM((J$1&gt;='Gastos com Pessoal'!$F$7:$F$106)*(J$1&lt;='Gastos com Pessoal'!$G$7:$G$106)*INDIRECT(CONCATENATE("'Encargos e Benefícios'!",$AX37))*(IF('Gastos com Pessoal'!$H$7:$H$106&lt;=J$1,('Gastos com Pessoal'!$I$7:$I$106)+1,1))*(IF('Gastos com Pessoal'!$M$7:$M$106&lt;=J$1,('Gastos com Pessoal'!$N$7:$N$106)+1,1))*(IF('Gastos com Pessoal'!$R$7:$R$106&lt;=J$1,('Gastos com Pessoal'!$S$7:$S$106)+1,1)))</f>
        <v>0</v>
      </c>
      <c r="K37" s="152">
        <f t="array" aca="1" ref="K37" ca="1">SUM((K$1&gt;='Gastos com Pessoal'!$F$7:$F$106)*(K$1&lt;='Gastos com Pessoal'!$G$7:$G$106)*INDIRECT(CONCATENATE("'Encargos e Benefícios'!",$AX37))*(IF('Gastos com Pessoal'!$H$7:$H$106&lt;=K$1,('Gastos com Pessoal'!$I$7:$I$106)+1,1))*(IF('Gastos com Pessoal'!$M$7:$M$106&lt;=K$1,('Gastos com Pessoal'!$N$7:$N$106)+1,1))*(IF('Gastos com Pessoal'!$R$7:$R$106&lt;=K$1,('Gastos com Pessoal'!$S$7:$S$106)+1,1)))</f>
        <v>0</v>
      </c>
      <c r="L37" s="152">
        <f t="array" aca="1" ref="L37" ca="1">SUM((L$1&gt;='Gastos com Pessoal'!$F$7:$F$106)*(L$1&lt;='Gastos com Pessoal'!$G$7:$G$106)*INDIRECT(CONCATENATE("'Encargos e Benefícios'!",$AX37))*(IF('Gastos com Pessoal'!$H$7:$H$106&lt;=L$1,('Gastos com Pessoal'!$I$7:$I$106)+1,1))*(IF('Gastos com Pessoal'!$M$7:$M$106&lt;=L$1,('Gastos com Pessoal'!$N$7:$N$106)+1,1))*(IF('Gastos com Pessoal'!$R$7:$R$106&lt;=L$1,('Gastos com Pessoal'!$S$7:$S$106)+1,1)))</f>
        <v>0</v>
      </c>
      <c r="M37" s="152">
        <f t="array" aca="1" ref="M37" ca="1">SUM((M$1&gt;='Gastos com Pessoal'!$F$7:$F$106)*(M$1&lt;='Gastos com Pessoal'!$G$7:$G$106)*INDIRECT(CONCATENATE("'Encargos e Benefícios'!",$AX37))*(IF('Gastos com Pessoal'!$H$7:$H$106&lt;=M$1,('Gastos com Pessoal'!$I$7:$I$106)+1,1))*(IF('Gastos com Pessoal'!$M$7:$M$106&lt;=M$1,('Gastos com Pessoal'!$N$7:$N$106)+1,1))*(IF('Gastos com Pessoal'!$R$7:$R$106&lt;=M$1,('Gastos com Pessoal'!$S$7:$S$106)+1,1)))</f>
        <v>0</v>
      </c>
      <c r="N37" s="152">
        <f t="array" aca="1" ref="N37" ca="1">SUM((N$1&gt;='Gastos com Pessoal'!$F$7:$F$106)*(N$1&lt;='Gastos com Pessoal'!$G$7:$G$106)*INDIRECT(CONCATENATE("'Encargos e Benefícios'!",$AX37))*(IF('Gastos com Pessoal'!$H$7:$H$106&lt;=N$1,('Gastos com Pessoal'!$I$7:$I$106)+1,1))*(IF('Gastos com Pessoal'!$M$7:$M$106&lt;=N$1,('Gastos com Pessoal'!$N$7:$N$106)+1,1))*(IF('Gastos com Pessoal'!$R$7:$R$106&lt;=N$1,('Gastos com Pessoal'!$S$7:$S$106)+1,1)))</f>
        <v>0</v>
      </c>
      <c r="O37" s="152">
        <v>0</v>
      </c>
      <c r="P37" s="152">
        <v>0</v>
      </c>
      <c r="Q37" s="152">
        <v>0</v>
      </c>
      <c r="R37" s="152">
        <v>0</v>
      </c>
      <c r="S37" s="152">
        <v>0</v>
      </c>
      <c r="T37" s="152">
        <v>0</v>
      </c>
      <c r="U37" s="152">
        <v>0</v>
      </c>
      <c r="V37" s="152">
        <v>0</v>
      </c>
      <c r="W37" s="152">
        <v>0</v>
      </c>
      <c r="X37" s="152">
        <v>0</v>
      </c>
      <c r="Y37" s="152">
        <v>0</v>
      </c>
      <c r="Z37" s="152">
        <v>0</v>
      </c>
      <c r="AA37" s="152">
        <v>0</v>
      </c>
      <c r="AB37" s="152">
        <v>0</v>
      </c>
      <c r="AC37" s="152">
        <v>0</v>
      </c>
      <c r="AD37" s="152">
        <v>0</v>
      </c>
      <c r="AE37" s="152">
        <v>0</v>
      </c>
      <c r="AF37" s="152">
        <v>0</v>
      </c>
      <c r="AG37" s="152">
        <v>0</v>
      </c>
      <c r="AH37" s="152">
        <v>0</v>
      </c>
      <c r="AI37" s="152">
        <v>0</v>
      </c>
      <c r="AJ37" s="152">
        <v>0</v>
      </c>
      <c r="AK37" s="152">
        <v>0</v>
      </c>
      <c r="AL37" s="152">
        <v>0</v>
      </c>
      <c r="AM37" s="147">
        <f t="shared" ca="1" si="34"/>
        <v>0</v>
      </c>
      <c r="AN37" s="159">
        <f t="shared" ca="1" si="35"/>
        <v>0</v>
      </c>
      <c r="AW37" s="287" t="s">
        <v>363</v>
      </c>
      <c r="AX37" s="288" t="s">
        <v>342</v>
      </c>
      <c r="AY37" s="288"/>
      <c r="AZ37" s="287"/>
      <c r="BA37" s="287"/>
      <c r="BB37" s="287"/>
      <c r="BC37" s="287"/>
    </row>
    <row r="38" spans="1:57" s="101" customFormat="1" ht="23.25" customHeight="1">
      <c r="A38" s="31" t="s">
        <v>271</v>
      </c>
      <c r="B38" s="13" t="s">
        <v>180</v>
      </c>
      <c r="C38" s="152">
        <v>0</v>
      </c>
      <c r="D38" s="152">
        <v>0</v>
      </c>
      <c r="E38" s="152">
        <v>0</v>
      </c>
      <c r="F38" s="152">
        <v>0</v>
      </c>
      <c r="G38" s="152">
        <v>0</v>
      </c>
      <c r="H38" s="152">
        <v>0</v>
      </c>
      <c r="I38" s="152">
        <v>0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0</v>
      </c>
      <c r="P38" s="152">
        <v>0</v>
      </c>
      <c r="Q38" s="152">
        <v>0</v>
      </c>
      <c r="R38" s="152">
        <v>0</v>
      </c>
      <c r="S38" s="152">
        <v>0</v>
      </c>
      <c r="T38" s="152">
        <v>0</v>
      </c>
      <c r="U38" s="152">
        <v>0</v>
      </c>
      <c r="V38" s="152">
        <v>0</v>
      </c>
      <c r="W38" s="152">
        <v>0</v>
      </c>
      <c r="X38" s="152">
        <v>0</v>
      </c>
      <c r="Y38" s="152">
        <v>0</v>
      </c>
      <c r="Z38" s="152">
        <v>0</v>
      </c>
      <c r="AA38" s="152">
        <v>0</v>
      </c>
      <c r="AB38" s="152">
        <v>0</v>
      </c>
      <c r="AC38" s="152">
        <v>0</v>
      </c>
      <c r="AD38" s="152">
        <v>0</v>
      </c>
      <c r="AE38" s="152">
        <v>0</v>
      </c>
      <c r="AF38" s="152">
        <v>0</v>
      </c>
      <c r="AG38" s="152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147">
        <f t="shared" si="34"/>
        <v>0</v>
      </c>
      <c r="AN38" s="159">
        <f t="shared" ca="1" si="35"/>
        <v>0</v>
      </c>
      <c r="AW38" s="287"/>
      <c r="AX38" s="288" t="s">
        <v>353</v>
      </c>
      <c r="AY38" s="288"/>
      <c r="AZ38" s="287"/>
      <c r="BA38" s="287"/>
      <c r="BB38" s="287"/>
      <c r="BC38" s="287"/>
    </row>
    <row r="39" spans="1:57" s="101" customFormat="1" ht="23.25" customHeight="1">
      <c r="A39" s="31" t="s">
        <v>272</v>
      </c>
      <c r="B39" s="13" t="s">
        <v>288</v>
      </c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0</v>
      </c>
      <c r="X39" s="61">
        <v>0</v>
      </c>
      <c r="Y39" s="61">
        <v>0</v>
      </c>
      <c r="Z39" s="61">
        <v>0</v>
      </c>
      <c r="AA39" s="61">
        <v>0</v>
      </c>
      <c r="AB39" s="61">
        <v>0</v>
      </c>
      <c r="AC39" s="61">
        <v>0</v>
      </c>
      <c r="AD39" s="61">
        <v>0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147">
        <f t="shared" si="34"/>
        <v>0</v>
      </c>
      <c r="AN39" s="159">
        <f t="shared" ca="1" si="35"/>
        <v>0</v>
      </c>
      <c r="AX39" s="254"/>
      <c r="AY39" s="254"/>
    </row>
    <row r="40" spans="1:57" s="101" customFormat="1" ht="23.25" customHeight="1">
      <c r="A40" s="31" t="s">
        <v>273</v>
      </c>
      <c r="B40" s="13" t="s">
        <v>185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147">
        <f t="shared" si="34"/>
        <v>0</v>
      </c>
      <c r="AN40" s="159">
        <f t="shared" ca="1" si="35"/>
        <v>0</v>
      </c>
      <c r="AX40" s="254"/>
      <c r="AY40" s="254"/>
    </row>
    <row r="41" spans="1:57" s="101" customFormat="1" ht="23.25" customHeight="1">
      <c r="A41" s="31" t="s">
        <v>274</v>
      </c>
      <c r="B41" s="32" t="s">
        <v>289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147">
        <f t="shared" si="34"/>
        <v>0</v>
      </c>
      <c r="AN41" s="159">
        <f t="shared" ca="1" si="35"/>
        <v>0</v>
      </c>
      <c r="AX41" s="254"/>
      <c r="AY41" s="254"/>
    </row>
    <row r="42" spans="1:57" s="101" customFormat="1" ht="23.25" customHeight="1">
      <c r="A42" s="77"/>
      <c r="B42" s="78" t="s">
        <v>102</v>
      </c>
      <c r="C42" s="110">
        <f t="shared" ref="C42:AM42" ca="1" si="36">SUBTOTAL(109,C30:C41)</f>
        <v>20650.366319000001</v>
      </c>
      <c r="D42" s="110">
        <f t="shared" ca="1" si="36"/>
        <v>20650.366319000001</v>
      </c>
      <c r="E42" s="110">
        <f t="shared" ca="1" si="36"/>
        <v>20650.366319000001</v>
      </c>
      <c r="F42" s="110">
        <f t="shared" ca="1" si="36"/>
        <v>20650.366319000001</v>
      </c>
      <c r="G42" s="110">
        <f t="shared" ca="1" si="36"/>
        <v>20856.869982190005</v>
      </c>
      <c r="H42" s="110">
        <f t="shared" ca="1" si="36"/>
        <v>20856.869982190005</v>
      </c>
      <c r="I42" s="110">
        <f t="shared" ca="1" si="36"/>
        <v>20856.869982190005</v>
      </c>
      <c r="J42" s="110">
        <f t="shared" ca="1" si="36"/>
        <v>20856.869982190005</v>
      </c>
      <c r="K42" s="110">
        <f t="shared" ca="1" si="36"/>
        <v>20856.869982190005</v>
      </c>
      <c r="L42" s="110">
        <f t="shared" ca="1" si="36"/>
        <v>20856.869982190005</v>
      </c>
      <c r="M42" s="110">
        <f t="shared" ca="1" si="36"/>
        <v>20856.869982190005</v>
      </c>
      <c r="N42" s="110">
        <f t="shared" ca="1" si="36"/>
        <v>20856.869982190005</v>
      </c>
      <c r="O42" s="110">
        <f t="shared" ref="O42:Y42" ca="1" si="37">SUBTOTAL(109,O30:O41)</f>
        <v>18248.753244190004</v>
      </c>
      <c r="P42" s="110">
        <f t="shared" ca="1" si="37"/>
        <v>18248.753244190004</v>
      </c>
      <c r="Q42" s="110">
        <f t="shared" ca="1" si="37"/>
        <v>18248.753244190004</v>
      </c>
      <c r="R42" s="110">
        <f t="shared" ca="1" si="37"/>
        <v>18248.753244190004</v>
      </c>
      <c r="S42" s="110">
        <f t="shared" ca="1" si="37"/>
        <v>18431.240776631901</v>
      </c>
      <c r="T42" s="110">
        <f t="shared" ca="1" si="37"/>
        <v>18431.240776631901</v>
      </c>
      <c r="U42" s="110">
        <f t="shared" ca="1" si="37"/>
        <v>18431.240776631901</v>
      </c>
      <c r="V42" s="110">
        <f t="shared" ca="1" si="37"/>
        <v>18431.240776631901</v>
      </c>
      <c r="W42" s="110">
        <f t="shared" ca="1" si="37"/>
        <v>18431.240776631901</v>
      </c>
      <c r="X42" s="110">
        <f t="shared" ca="1" si="37"/>
        <v>18431.240776631901</v>
      </c>
      <c r="Y42" s="110">
        <f t="shared" ca="1" si="37"/>
        <v>18431.240776631901</v>
      </c>
      <c r="Z42" s="110">
        <f t="shared" ref="Z42:AL42" ca="1" si="38">SUBTOTAL(109,Z30:Z41)</f>
        <v>18431.240776631901</v>
      </c>
      <c r="AA42" s="110">
        <f t="shared" ca="1" si="38"/>
        <v>0</v>
      </c>
      <c r="AB42" s="110">
        <f t="shared" ca="1" si="38"/>
        <v>0</v>
      </c>
      <c r="AC42" s="110">
        <f t="shared" ca="1" si="38"/>
        <v>0</v>
      </c>
      <c r="AD42" s="110">
        <f t="shared" ca="1" si="38"/>
        <v>0</v>
      </c>
      <c r="AE42" s="110">
        <f t="shared" ca="1" si="38"/>
        <v>0</v>
      </c>
      <c r="AF42" s="110">
        <f t="shared" ca="1" si="38"/>
        <v>0</v>
      </c>
      <c r="AG42" s="110">
        <f t="shared" ca="1" si="38"/>
        <v>0</v>
      </c>
      <c r="AH42" s="110">
        <f t="shared" ca="1" si="38"/>
        <v>0</v>
      </c>
      <c r="AI42" s="110">
        <f t="shared" ca="1" si="38"/>
        <v>0</v>
      </c>
      <c r="AJ42" s="110">
        <f t="shared" ca="1" si="38"/>
        <v>0</v>
      </c>
      <c r="AK42" s="110">
        <f t="shared" ca="1" si="38"/>
        <v>0</v>
      </c>
      <c r="AL42" s="110">
        <f t="shared" ca="1" si="38"/>
        <v>0</v>
      </c>
      <c r="AM42" s="110">
        <f t="shared" ca="1" si="36"/>
        <v>469901.36432333523</v>
      </c>
      <c r="AN42" s="132">
        <f t="shared" ca="1" si="35"/>
        <v>0.12240195224407295</v>
      </c>
      <c r="AW42" s="291"/>
      <c r="AX42" s="292" t="s">
        <v>360</v>
      </c>
      <c r="AY42" s="292" t="s">
        <v>360</v>
      </c>
      <c r="AZ42" s="292" t="s">
        <v>361</v>
      </c>
      <c r="BA42" s="292" t="s">
        <v>361</v>
      </c>
      <c r="BB42" s="292" t="s">
        <v>387</v>
      </c>
      <c r="BC42" s="292" t="s">
        <v>387</v>
      </c>
      <c r="BD42" s="292" t="s">
        <v>388</v>
      </c>
      <c r="BE42" s="292" t="s">
        <v>388</v>
      </c>
    </row>
    <row r="43" spans="1:57" s="101" customFormat="1" ht="23.25" customHeight="1">
      <c r="A43" s="75" t="s">
        <v>8</v>
      </c>
      <c r="B43" s="90" t="s">
        <v>31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152"/>
      <c r="AN43" s="159"/>
      <c r="AW43" s="291"/>
      <c r="AX43" s="291" t="s">
        <v>358</v>
      </c>
      <c r="AY43" s="291" t="s">
        <v>9</v>
      </c>
      <c r="AZ43" s="291" t="s">
        <v>358</v>
      </c>
      <c r="BA43" s="291" t="s">
        <v>9</v>
      </c>
      <c r="BB43" s="291" t="s">
        <v>358</v>
      </c>
      <c r="BC43" s="291" t="s">
        <v>9</v>
      </c>
      <c r="BD43" s="291" t="s">
        <v>358</v>
      </c>
      <c r="BE43" s="291" t="s">
        <v>9</v>
      </c>
    </row>
    <row r="44" spans="1:57" s="101" customFormat="1" ht="23.25" customHeight="1">
      <c r="A44" s="30" t="s">
        <v>106</v>
      </c>
      <c r="B44" s="13" t="s">
        <v>146</v>
      </c>
      <c r="C44" s="152">
        <f t="array" aca="1" ref="C44" ca="1">SUM((C$1&gt;='Gastos com Pessoal'!$F$7:$F$106)*(C$1&lt;='Gastos com Pessoal'!$G$7:$G$106)*INDIRECT(CONCATENATE("'Encargos e Benefícios'!",$AX44)))+SUM((C$1&gt;='Gastos com Pessoal'!$F$7:$F$106)*(C$1&lt;='Gastos com Pessoal'!$G$7:$G$106)*(IF('Gastos com Pessoal'!$H$7:$H$106&lt;=C$1,1,0))*INDIRECT(CONCATENATE("'Gastos com Pessoal'!",$AZ44)))+SUM((C$1&gt;='Gastos com Pessoal'!$F$7:$F$106)*(C$1&lt;='Gastos com Pessoal'!$G$7:$G$106)*(IF('Gastos com Pessoal'!$M$7:$M$106&lt;=C$1,1,0))*INDIRECT(CONCATENATE("'Gastos com Pessoal'!",$BB44)))+SUM((C$1&gt;='Gastos com Pessoal'!$F$7:$F$106)*(C$1&lt;='Gastos com Pessoal'!$G$7:$G$106)*(IF('Gastos com Pessoal'!$R$7:$R$106&lt;=C$1,1,0))*INDIRECT(CONCATENATE("'Gastos com Pessoal'!",$BD44)))</f>
        <v>288.32000000000016</v>
      </c>
      <c r="D44" s="152">
        <f t="array" aca="1" ref="D44" ca="1">SUM((D$1&gt;='Gastos com Pessoal'!$F$7:$F$106)*(D$1&lt;='Gastos com Pessoal'!$G$7:$G$106)*INDIRECT(CONCATENATE("'Encargos e Benefícios'!",$AX44)))+SUM((D$1&gt;='Gastos com Pessoal'!$F$7:$F$106)*(D$1&lt;='Gastos com Pessoal'!$G$7:$G$106)*(IF('Gastos com Pessoal'!$H$7:$H$106&lt;=D$1,1,0))*INDIRECT(CONCATENATE("'Gastos com Pessoal'!",$AZ44)))+SUM((D$1&gt;='Gastos com Pessoal'!$F$7:$F$106)*(D$1&lt;='Gastos com Pessoal'!$G$7:$G$106)*(IF('Gastos com Pessoal'!$M$7:$M$106&lt;=D$1,1,0))*INDIRECT(CONCATENATE("'Gastos com Pessoal'!",$BB44)))+SUM((D$1&gt;='Gastos com Pessoal'!$F$7:$F$106)*(D$1&lt;='Gastos com Pessoal'!$G$7:$G$106)*(IF('Gastos com Pessoal'!$R$7:$R$106&lt;=D$1,1,0))*INDIRECT(CONCATENATE("'Gastos com Pessoal'!",$BD44)))</f>
        <v>288.32000000000016</v>
      </c>
      <c r="E44" s="152">
        <f t="array" aca="1" ref="E44" ca="1">SUM((E$1&gt;='Gastos com Pessoal'!$F$7:$F$106)*(E$1&lt;='Gastos com Pessoal'!$G$7:$G$106)*INDIRECT(CONCATENATE("'Encargos e Benefícios'!",$AX44)))+SUM((E$1&gt;='Gastos com Pessoal'!$F$7:$F$106)*(E$1&lt;='Gastos com Pessoal'!$G$7:$G$106)*(IF('Gastos com Pessoal'!$H$7:$H$106&lt;=E$1,1,0))*INDIRECT(CONCATENATE("'Gastos com Pessoal'!",$AZ44)))+SUM((E$1&gt;='Gastos com Pessoal'!$F$7:$F$106)*(E$1&lt;='Gastos com Pessoal'!$G$7:$G$106)*(IF('Gastos com Pessoal'!$M$7:$M$106&lt;=E$1,1,0))*INDIRECT(CONCATENATE("'Gastos com Pessoal'!",$BB44)))+SUM((E$1&gt;='Gastos com Pessoal'!$F$7:$F$106)*(E$1&lt;='Gastos com Pessoal'!$G$7:$G$106)*(IF('Gastos com Pessoal'!$R$7:$R$106&lt;=E$1,1,0))*INDIRECT(CONCATENATE("'Gastos com Pessoal'!",$BD44)))</f>
        <v>288.32000000000016</v>
      </c>
      <c r="F44" s="152">
        <f t="array" aca="1" ref="F44" ca="1">SUM((F$1&gt;='Gastos com Pessoal'!$F$7:$F$106)*(F$1&lt;='Gastos com Pessoal'!$G$7:$G$106)*INDIRECT(CONCATENATE("'Encargos e Benefícios'!",$AX44)))+SUM((F$1&gt;='Gastos com Pessoal'!$F$7:$F$106)*(F$1&lt;='Gastos com Pessoal'!$G$7:$G$106)*(IF('Gastos com Pessoal'!$H$7:$H$106&lt;=F$1,1,0))*INDIRECT(CONCATENATE("'Gastos com Pessoal'!",$AZ44)))+SUM((F$1&gt;='Gastos com Pessoal'!$F$7:$F$106)*(F$1&lt;='Gastos com Pessoal'!$G$7:$G$106)*(IF('Gastos com Pessoal'!$M$7:$M$106&lt;=F$1,1,0))*INDIRECT(CONCATENATE("'Gastos com Pessoal'!",$BB44)))+SUM((F$1&gt;='Gastos com Pessoal'!$F$7:$F$106)*(F$1&lt;='Gastos com Pessoal'!$G$7:$G$106)*(IF('Gastos com Pessoal'!$R$7:$R$106&lt;=F$1,1,0))*INDIRECT(CONCATENATE("'Gastos com Pessoal'!",$BD44)))</f>
        <v>288.32000000000016</v>
      </c>
      <c r="G44" s="152">
        <f t="array" aca="1" ref="G44" ca="1">SUM((G$1&gt;='Gastos com Pessoal'!$F$7:$F$106)*(G$1&lt;='Gastos com Pessoal'!$G$7:$G$106)*INDIRECT(CONCATENATE("'Encargos e Benefícios'!",$AX44)))+SUM((G$1&gt;='Gastos com Pessoal'!$F$7:$F$106)*(G$1&lt;='Gastos com Pessoal'!$G$7:$G$106)*(IF('Gastos com Pessoal'!$H$7:$H$106&lt;=G$1,1,0))*INDIRECT(CONCATENATE("'Gastos com Pessoal'!",$AZ44)))+SUM((G$1&gt;='Gastos com Pessoal'!$F$7:$F$106)*(G$1&lt;='Gastos com Pessoal'!$G$7:$G$106)*(IF('Gastos com Pessoal'!$M$7:$M$106&lt;=G$1,1,0))*INDIRECT(CONCATENATE("'Gastos com Pessoal'!",$BB44)))+SUM((G$1&gt;='Gastos com Pessoal'!$F$7:$F$106)*(G$1&lt;='Gastos com Pessoal'!$G$7:$G$106)*(IF('Gastos com Pessoal'!$R$7:$R$106&lt;=G$1,1,0))*INDIRECT(CONCATENATE("'Gastos com Pessoal'!",$BD44)))</f>
        <v>291.20320000000015</v>
      </c>
      <c r="H44" s="152">
        <f t="array" aca="1" ref="H44" ca="1">SUM((H$1&gt;='Gastos com Pessoal'!$F$7:$F$106)*(H$1&lt;='Gastos com Pessoal'!$G$7:$G$106)*INDIRECT(CONCATENATE("'Encargos e Benefícios'!",$AX44)))+SUM((H$1&gt;='Gastos com Pessoal'!$F$7:$F$106)*(H$1&lt;='Gastos com Pessoal'!$G$7:$G$106)*(IF('Gastos com Pessoal'!$H$7:$H$106&lt;=H$1,1,0))*INDIRECT(CONCATENATE("'Gastos com Pessoal'!",$AZ44)))+SUM((H$1&gt;='Gastos com Pessoal'!$F$7:$F$106)*(H$1&lt;='Gastos com Pessoal'!$G$7:$G$106)*(IF('Gastos com Pessoal'!$M$7:$M$106&lt;=H$1,1,0))*INDIRECT(CONCATENATE("'Gastos com Pessoal'!",$BB44)))+SUM((H$1&gt;='Gastos com Pessoal'!$F$7:$F$106)*(H$1&lt;='Gastos com Pessoal'!$G$7:$G$106)*(IF('Gastos com Pessoal'!$R$7:$R$106&lt;=H$1,1,0))*INDIRECT(CONCATENATE("'Gastos com Pessoal'!",$BD44)))</f>
        <v>291.20320000000015</v>
      </c>
      <c r="I44" s="152">
        <f t="array" aca="1" ref="I44" ca="1">SUM((I$1&gt;='Gastos com Pessoal'!$F$7:$F$106)*(I$1&lt;='Gastos com Pessoal'!$G$7:$G$106)*INDIRECT(CONCATENATE("'Encargos e Benefícios'!",$AX44)))+SUM((I$1&gt;='Gastos com Pessoal'!$F$7:$F$106)*(I$1&lt;='Gastos com Pessoal'!$G$7:$G$106)*(IF('Gastos com Pessoal'!$H$7:$H$106&lt;=I$1,1,0))*INDIRECT(CONCATENATE("'Gastos com Pessoal'!",$AZ44)))+SUM((I$1&gt;='Gastos com Pessoal'!$F$7:$F$106)*(I$1&lt;='Gastos com Pessoal'!$G$7:$G$106)*(IF('Gastos com Pessoal'!$M$7:$M$106&lt;=I$1,1,0))*INDIRECT(CONCATENATE("'Gastos com Pessoal'!",$BB44)))+SUM((I$1&gt;='Gastos com Pessoal'!$F$7:$F$106)*(I$1&lt;='Gastos com Pessoal'!$G$7:$G$106)*(IF('Gastos com Pessoal'!$R$7:$R$106&lt;=I$1,1,0))*INDIRECT(CONCATENATE("'Gastos com Pessoal'!",$BD44)))</f>
        <v>291.20320000000015</v>
      </c>
      <c r="J44" s="152">
        <f t="array" aca="1" ref="J44" ca="1">SUM((J$1&gt;='Gastos com Pessoal'!$F$7:$F$106)*(J$1&lt;='Gastos com Pessoal'!$G$7:$G$106)*INDIRECT(CONCATENATE("'Encargos e Benefícios'!",$AX44)))+SUM((J$1&gt;='Gastos com Pessoal'!$F$7:$F$106)*(J$1&lt;='Gastos com Pessoal'!$G$7:$G$106)*(IF('Gastos com Pessoal'!$H$7:$H$106&lt;=J$1,1,0))*INDIRECT(CONCATENATE("'Gastos com Pessoal'!",$AZ44)))+SUM((J$1&gt;='Gastos com Pessoal'!$F$7:$F$106)*(J$1&lt;='Gastos com Pessoal'!$G$7:$G$106)*(IF('Gastos com Pessoal'!$M$7:$M$106&lt;=J$1,1,0))*INDIRECT(CONCATENATE("'Gastos com Pessoal'!",$BB44)))+SUM((J$1&gt;='Gastos com Pessoal'!$F$7:$F$106)*(J$1&lt;='Gastos com Pessoal'!$G$7:$G$106)*(IF('Gastos com Pessoal'!$R$7:$R$106&lt;=J$1,1,0))*INDIRECT(CONCATENATE("'Gastos com Pessoal'!",$BD44)))</f>
        <v>291.20320000000015</v>
      </c>
      <c r="K44" s="152">
        <f t="array" aca="1" ref="K44" ca="1">SUM((K$1&gt;='Gastos com Pessoal'!$F$7:$F$106)*(K$1&lt;='Gastos com Pessoal'!$G$7:$G$106)*INDIRECT(CONCATENATE("'Encargos e Benefícios'!",$AX44)))+SUM((K$1&gt;='Gastos com Pessoal'!$F$7:$F$106)*(K$1&lt;='Gastos com Pessoal'!$G$7:$G$106)*(IF('Gastos com Pessoal'!$H$7:$H$106&lt;=K$1,1,0))*INDIRECT(CONCATENATE("'Gastos com Pessoal'!",$AZ44)))+SUM((K$1&gt;='Gastos com Pessoal'!$F$7:$F$106)*(K$1&lt;='Gastos com Pessoal'!$G$7:$G$106)*(IF('Gastos com Pessoal'!$M$7:$M$106&lt;=K$1,1,0))*INDIRECT(CONCATENATE("'Gastos com Pessoal'!",$BB44)))+SUM((K$1&gt;='Gastos com Pessoal'!$F$7:$F$106)*(K$1&lt;='Gastos com Pessoal'!$G$7:$G$106)*(IF('Gastos com Pessoal'!$R$7:$R$106&lt;=K$1,1,0))*INDIRECT(CONCATENATE("'Gastos com Pessoal'!",$BD44)))</f>
        <v>291.20320000000015</v>
      </c>
      <c r="L44" s="152">
        <f t="array" aca="1" ref="L44" ca="1">SUM((L$1&gt;='Gastos com Pessoal'!$F$7:$F$106)*(L$1&lt;='Gastos com Pessoal'!$G$7:$G$106)*INDIRECT(CONCATENATE("'Encargos e Benefícios'!",$AX44)))+SUM((L$1&gt;='Gastos com Pessoal'!$F$7:$F$106)*(L$1&lt;='Gastos com Pessoal'!$G$7:$G$106)*(IF('Gastos com Pessoal'!$H$7:$H$106&lt;=L$1,1,0))*INDIRECT(CONCATENATE("'Gastos com Pessoal'!",$AZ44)))+SUM((L$1&gt;='Gastos com Pessoal'!$F$7:$F$106)*(L$1&lt;='Gastos com Pessoal'!$G$7:$G$106)*(IF('Gastos com Pessoal'!$M$7:$M$106&lt;=L$1,1,0))*INDIRECT(CONCATENATE("'Gastos com Pessoal'!",$BB44)))+SUM((L$1&gt;='Gastos com Pessoal'!$F$7:$F$106)*(L$1&lt;='Gastos com Pessoal'!$G$7:$G$106)*(IF('Gastos com Pessoal'!$R$7:$R$106&lt;=L$1,1,0))*INDIRECT(CONCATENATE("'Gastos com Pessoal'!",$BD44)))</f>
        <v>291.20320000000015</v>
      </c>
      <c r="M44" s="152">
        <f t="array" aca="1" ref="M44" ca="1">SUM((M$1&gt;='Gastos com Pessoal'!$F$7:$F$106)*(M$1&lt;='Gastos com Pessoal'!$G$7:$G$106)*INDIRECT(CONCATENATE("'Encargos e Benefícios'!",$AX44)))+SUM((M$1&gt;='Gastos com Pessoal'!$F$7:$F$106)*(M$1&lt;='Gastos com Pessoal'!$G$7:$G$106)*(IF('Gastos com Pessoal'!$H$7:$H$106&lt;=M$1,1,0))*INDIRECT(CONCATENATE("'Gastos com Pessoal'!",$AZ44)))+SUM((M$1&gt;='Gastos com Pessoal'!$F$7:$F$106)*(M$1&lt;='Gastos com Pessoal'!$G$7:$G$106)*(IF('Gastos com Pessoal'!$M$7:$M$106&lt;=M$1,1,0))*INDIRECT(CONCATENATE("'Gastos com Pessoal'!",$BB44)))+SUM((M$1&gt;='Gastos com Pessoal'!$F$7:$F$106)*(M$1&lt;='Gastos com Pessoal'!$G$7:$G$106)*(IF('Gastos com Pessoal'!$R$7:$R$106&lt;=M$1,1,0))*INDIRECT(CONCATENATE("'Gastos com Pessoal'!",$BD44)))</f>
        <v>291.20320000000015</v>
      </c>
      <c r="N44" s="152">
        <f t="array" aca="1" ref="N44" ca="1">SUM((N$1&gt;='Gastos com Pessoal'!$F$7:$F$106)*(N$1&lt;='Gastos com Pessoal'!$G$7:$G$106)*INDIRECT(CONCATENATE("'Encargos e Benefícios'!",$AX44)))+SUM((N$1&gt;='Gastos com Pessoal'!$F$7:$F$106)*(N$1&lt;='Gastos com Pessoal'!$G$7:$G$106)*(IF('Gastos com Pessoal'!$H$7:$H$106&lt;=N$1,1,0))*INDIRECT(CONCATENATE("'Gastos com Pessoal'!",$AZ44)))+SUM((N$1&gt;='Gastos com Pessoal'!$F$7:$F$106)*(N$1&lt;='Gastos com Pessoal'!$G$7:$G$106)*(IF('Gastos com Pessoal'!$M$7:$M$106&lt;=N$1,1,0))*INDIRECT(CONCATENATE("'Gastos com Pessoal'!",$BB44)))+SUM((N$1&gt;='Gastos com Pessoal'!$F$7:$F$106)*(N$1&lt;='Gastos com Pessoal'!$G$7:$G$106)*(IF('Gastos com Pessoal'!$R$7:$R$106&lt;=N$1,1,0))*INDIRECT(CONCATENATE("'Gastos com Pessoal'!",$BD44)))</f>
        <v>291.20320000000015</v>
      </c>
      <c r="O44" s="152">
        <f t="array" aca="1" ref="O44" ca="1">SUM((O$1&gt;='Gastos com Pessoal'!$F$7:$F$106)*(O$1&lt;='Gastos com Pessoal'!$G$7:$G$106)*INDIRECT(CONCATENATE("'Encargos e Benefícios'!",$AX44)))+SUM((O$1&gt;='Gastos com Pessoal'!$F$7:$F$106)*(O$1&lt;='Gastos com Pessoal'!$G$7:$G$106)*(IF('Gastos com Pessoal'!$H$7:$H$106&lt;=O$1,1,0))*INDIRECT(CONCATENATE("'Gastos com Pessoal'!",$AZ44)))+SUM((O$1&gt;='Gastos com Pessoal'!$F$7:$F$106)*(O$1&lt;='Gastos com Pessoal'!$G$7:$G$106)*(IF('Gastos com Pessoal'!$M$7:$M$106&lt;=O$1,1,0))*INDIRECT(CONCATENATE("'Gastos com Pessoal'!",$BB44)))+SUM((O$1&gt;='Gastos com Pessoal'!$F$7:$F$106)*(O$1&lt;='Gastos com Pessoal'!$G$7:$G$106)*(IF('Gastos com Pessoal'!$R$7:$R$106&lt;=O$1,1,0))*INDIRECT(CONCATENATE("'Gastos com Pessoal'!",$BD44)))</f>
        <v>291.20320000000015</v>
      </c>
      <c r="P44" s="152">
        <f t="array" aca="1" ref="P44" ca="1">SUM((P$1&gt;='Gastos com Pessoal'!$F$7:$F$106)*(P$1&lt;='Gastos com Pessoal'!$G$7:$G$106)*INDIRECT(CONCATENATE("'Encargos e Benefícios'!",$AX44)))+SUM((P$1&gt;='Gastos com Pessoal'!$F$7:$F$106)*(P$1&lt;='Gastos com Pessoal'!$G$7:$G$106)*(IF('Gastos com Pessoal'!$H$7:$H$106&lt;=P$1,1,0))*INDIRECT(CONCATENATE("'Gastos com Pessoal'!",$AZ44)))+SUM((P$1&gt;='Gastos com Pessoal'!$F$7:$F$106)*(P$1&lt;='Gastos com Pessoal'!$G$7:$G$106)*(IF('Gastos com Pessoal'!$M$7:$M$106&lt;=P$1,1,0))*INDIRECT(CONCATENATE("'Gastos com Pessoal'!",$BB44)))+SUM((P$1&gt;='Gastos com Pessoal'!$F$7:$F$106)*(P$1&lt;='Gastos com Pessoal'!$G$7:$G$106)*(IF('Gastos com Pessoal'!$R$7:$R$106&lt;=P$1,1,0))*INDIRECT(CONCATENATE("'Gastos com Pessoal'!",$BD44)))</f>
        <v>291.20320000000015</v>
      </c>
      <c r="Q44" s="152">
        <f t="array" aca="1" ref="Q44" ca="1">SUM((Q$1&gt;='Gastos com Pessoal'!$F$7:$F$106)*(Q$1&lt;='Gastos com Pessoal'!$G$7:$G$106)*INDIRECT(CONCATENATE("'Encargos e Benefícios'!",$AX44)))+SUM((Q$1&gt;='Gastos com Pessoal'!$F$7:$F$106)*(Q$1&lt;='Gastos com Pessoal'!$G$7:$G$106)*(IF('Gastos com Pessoal'!$H$7:$H$106&lt;=Q$1,1,0))*INDIRECT(CONCATENATE("'Gastos com Pessoal'!",$AZ44)))+SUM((Q$1&gt;='Gastos com Pessoal'!$F$7:$F$106)*(Q$1&lt;='Gastos com Pessoal'!$G$7:$G$106)*(IF('Gastos com Pessoal'!$M$7:$M$106&lt;=Q$1,1,0))*INDIRECT(CONCATENATE("'Gastos com Pessoal'!",$BB44)))+SUM((Q$1&gt;='Gastos com Pessoal'!$F$7:$F$106)*(Q$1&lt;='Gastos com Pessoal'!$G$7:$G$106)*(IF('Gastos com Pessoal'!$R$7:$R$106&lt;=Q$1,1,0))*INDIRECT(CONCATENATE("'Gastos com Pessoal'!",$BD44)))</f>
        <v>291.20320000000015</v>
      </c>
      <c r="R44" s="152">
        <f t="array" aca="1" ref="R44" ca="1">SUM((R$1&gt;='Gastos com Pessoal'!$F$7:$F$106)*(R$1&lt;='Gastos com Pessoal'!$G$7:$G$106)*INDIRECT(CONCATENATE("'Encargos e Benefícios'!",$AX44)))+SUM((R$1&gt;='Gastos com Pessoal'!$F$7:$F$106)*(R$1&lt;='Gastos com Pessoal'!$G$7:$G$106)*(IF('Gastos com Pessoal'!$H$7:$H$106&lt;=R$1,1,0))*INDIRECT(CONCATENATE("'Gastos com Pessoal'!",$AZ44)))+SUM((R$1&gt;='Gastos com Pessoal'!$F$7:$F$106)*(R$1&lt;='Gastos com Pessoal'!$G$7:$G$106)*(IF('Gastos com Pessoal'!$M$7:$M$106&lt;=R$1,1,0))*INDIRECT(CONCATENATE("'Gastos com Pessoal'!",$BB44)))+SUM((R$1&gt;='Gastos com Pessoal'!$F$7:$F$106)*(R$1&lt;='Gastos com Pessoal'!$G$7:$G$106)*(IF('Gastos com Pessoal'!$R$7:$R$106&lt;=R$1,1,0))*INDIRECT(CONCATENATE("'Gastos com Pessoal'!",$BD44)))</f>
        <v>291.20320000000015</v>
      </c>
      <c r="S44" s="152">
        <f t="array" aca="1" ref="S44" ca="1">SUM((S$1&gt;='Gastos com Pessoal'!$F$7:$F$106)*(S$1&lt;='Gastos com Pessoal'!$G$7:$G$106)*INDIRECT(CONCATENATE("'Encargos e Benefícios'!",$AX44)))+SUM((S$1&gt;='Gastos com Pessoal'!$F$7:$F$106)*(S$1&lt;='Gastos com Pessoal'!$G$7:$G$106)*(IF('Gastos com Pessoal'!$H$7:$H$106&lt;=S$1,1,0))*INDIRECT(CONCATENATE("'Gastos com Pessoal'!",$AZ44)))+SUM((S$1&gt;='Gastos com Pessoal'!$F$7:$F$106)*(S$1&lt;='Gastos com Pessoal'!$G$7:$G$106)*(IF('Gastos com Pessoal'!$M$7:$M$106&lt;=S$1,1,0))*INDIRECT(CONCATENATE("'Gastos com Pessoal'!",$BB44)))+SUM((S$1&gt;='Gastos com Pessoal'!$F$7:$F$106)*(S$1&lt;='Gastos com Pessoal'!$G$7:$G$106)*(IF('Gastos com Pessoal'!$R$7:$R$106&lt;=S$1,1,0))*INDIRECT(CONCATENATE("'Gastos com Pessoal'!",$BD44)))</f>
        <v>294.11523200000016</v>
      </c>
      <c r="T44" s="152">
        <f t="array" aca="1" ref="T44" ca="1">SUM((T$1&gt;='Gastos com Pessoal'!$F$7:$F$106)*(T$1&lt;='Gastos com Pessoal'!$G$7:$G$106)*INDIRECT(CONCATENATE("'Encargos e Benefícios'!",$AX44)))+SUM((T$1&gt;='Gastos com Pessoal'!$F$7:$F$106)*(T$1&lt;='Gastos com Pessoal'!$G$7:$G$106)*(IF('Gastos com Pessoal'!$H$7:$H$106&lt;=T$1,1,0))*INDIRECT(CONCATENATE("'Gastos com Pessoal'!",$AZ44)))+SUM((T$1&gt;='Gastos com Pessoal'!$F$7:$F$106)*(T$1&lt;='Gastos com Pessoal'!$G$7:$G$106)*(IF('Gastos com Pessoal'!$M$7:$M$106&lt;=T$1,1,0))*INDIRECT(CONCATENATE("'Gastos com Pessoal'!",$BB44)))+SUM((T$1&gt;='Gastos com Pessoal'!$F$7:$F$106)*(T$1&lt;='Gastos com Pessoal'!$G$7:$G$106)*(IF('Gastos com Pessoal'!$R$7:$R$106&lt;=T$1,1,0))*INDIRECT(CONCATENATE("'Gastos com Pessoal'!",$BD44)))</f>
        <v>294.11523200000016</v>
      </c>
      <c r="U44" s="152">
        <f t="array" aca="1" ref="U44" ca="1">SUM((U$1&gt;='Gastos com Pessoal'!$F$7:$F$106)*(U$1&lt;='Gastos com Pessoal'!$G$7:$G$106)*INDIRECT(CONCATENATE("'Encargos e Benefícios'!",$AX44)))+SUM((U$1&gt;='Gastos com Pessoal'!$F$7:$F$106)*(U$1&lt;='Gastos com Pessoal'!$G$7:$G$106)*(IF('Gastos com Pessoal'!$H$7:$H$106&lt;=U$1,1,0))*INDIRECT(CONCATENATE("'Gastos com Pessoal'!",$AZ44)))+SUM((U$1&gt;='Gastos com Pessoal'!$F$7:$F$106)*(U$1&lt;='Gastos com Pessoal'!$G$7:$G$106)*(IF('Gastos com Pessoal'!$M$7:$M$106&lt;=U$1,1,0))*INDIRECT(CONCATENATE("'Gastos com Pessoal'!",$BB44)))+SUM((U$1&gt;='Gastos com Pessoal'!$F$7:$F$106)*(U$1&lt;='Gastos com Pessoal'!$G$7:$G$106)*(IF('Gastos com Pessoal'!$R$7:$R$106&lt;=U$1,1,0))*INDIRECT(CONCATENATE("'Gastos com Pessoal'!",$BD44)))</f>
        <v>294.11523200000016</v>
      </c>
      <c r="V44" s="152">
        <f t="array" aca="1" ref="V44" ca="1">SUM((V$1&gt;='Gastos com Pessoal'!$F$7:$F$106)*(V$1&lt;='Gastos com Pessoal'!$G$7:$G$106)*INDIRECT(CONCATENATE("'Encargos e Benefícios'!",$AX44)))+SUM((V$1&gt;='Gastos com Pessoal'!$F$7:$F$106)*(V$1&lt;='Gastos com Pessoal'!$G$7:$G$106)*(IF('Gastos com Pessoal'!$H$7:$H$106&lt;=V$1,1,0))*INDIRECT(CONCATENATE("'Gastos com Pessoal'!",$AZ44)))+SUM((V$1&gt;='Gastos com Pessoal'!$F$7:$F$106)*(V$1&lt;='Gastos com Pessoal'!$G$7:$G$106)*(IF('Gastos com Pessoal'!$M$7:$M$106&lt;=V$1,1,0))*INDIRECT(CONCATENATE("'Gastos com Pessoal'!",$BB44)))+SUM((V$1&gt;='Gastos com Pessoal'!$F$7:$F$106)*(V$1&lt;='Gastos com Pessoal'!$G$7:$G$106)*(IF('Gastos com Pessoal'!$R$7:$R$106&lt;=V$1,1,0))*INDIRECT(CONCATENATE("'Gastos com Pessoal'!",$BD44)))</f>
        <v>294.11523200000016</v>
      </c>
      <c r="W44" s="152">
        <f t="array" aca="1" ref="W44" ca="1">SUM((W$1&gt;='Gastos com Pessoal'!$F$7:$F$106)*(W$1&lt;='Gastos com Pessoal'!$G$7:$G$106)*INDIRECT(CONCATENATE("'Encargos e Benefícios'!",$AX44)))+SUM((W$1&gt;='Gastos com Pessoal'!$F$7:$F$106)*(W$1&lt;='Gastos com Pessoal'!$G$7:$G$106)*(IF('Gastos com Pessoal'!$H$7:$H$106&lt;=W$1,1,0))*INDIRECT(CONCATENATE("'Gastos com Pessoal'!",$AZ44)))+SUM((W$1&gt;='Gastos com Pessoal'!$F$7:$F$106)*(W$1&lt;='Gastos com Pessoal'!$G$7:$G$106)*(IF('Gastos com Pessoal'!$M$7:$M$106&lt;=W$1,1,0))*INDIRECT(CONCATENATE("'Gastos com Pessoal'!",$BB44)))+SUM((W$1&gt;='Gastos com Pessoal'!$F$7:$F$106)*(W$1&lt;='Gastos com Pessoal'!$G$7:$G$106)*(IF('Gastos com Pessoal'!$R$7:$R$106&lt;=W$1,1,0))*INDIRECT(CONCATENATE("'Gastos com Pessoal'!",$BD44)))</f>
        <v>294.11523200000016</v>
      </c>
      <c r="X44" s="152">
        <f t="array" aca="1" ref="X44" ca="1">SUM((X$1&gt;='Gastos com Pessoal'!$F$7:$F$106)*(X$1&lt;='Gastos com Pessoal'!$G$7:$G$106)*INDIRECT(CONCATENATE("'Encargos e Benefícios'!",$AX44)))+SUM((X$1&gt;='Gastos com Pessoal'!$F$7:$F$106)*(X$1&lt;='Gastos com Pessoal'!$G$7:$G$106)*(IF('Gastos com Pessoal'!$H$7:$H$106&lt;=X$1,1,0))*INDIRECT(CONCATENATE("'Gastos com Pessoal'!",$AZ44)))+SUM((X$1&gt;='Gastos com Pessoal'!$F$7:$F$106)*(X$1&lt;='Gastos com Pessoal'!$G$7:$G$106)*(IF('Gastos com Pessoal'!$M$7:$M$106&lt;=X$1,1,0))*INDIRECT(CONCATENATE("'Gastos com Pessoal'!",$BB44)))+SUM((X$1&gt;='Gastos com Pessoal'!$F$7:$F$106)*(X$1&lt;='Gastos com Pessoal'!$G$7:$G$106)*(IF('Gastos com Pessoal'!$R$7:$R$106&lt;=X$1,1,0))*INDIRECT(CONCATENATE("'Gastos com Pessoal'!",$BD44)))</f>
        <v>294.11523200000016</v>
      </c>
      <c r="Y44" s="152">
        <f t="array" aca="1" ref="Y44" ca="1">SUM((Y$1&gt;='Gastos com Pessoal'!$F$7:$F$106)*(Y$1&lt;='Gastos com Pessoal'!$G$7:$G$106)*INDIRECT(CONCATENATE("'Encargos e Benefícios'!",$AX44)))+SUM((Y$1&gt;='Gastos com Pessoal'!$F$7:$F$106)*(Y$1&lt;='Gastos com Pessoal'!$G$7:$G$106)*(IF('Gastos com Pessoal'!$H$7:$H$106&lt;=Y$1,1,0))*INDIRECT(CONCATENATE("'Gastos com Pessoal'!",$AZ44)))+SUM((Y$1&gt;='Gastos com Pessoal'!$F$7:$F$106)*(Y$1&lt;='Gastos com Pessoal'!$G$7:$G$106)*(IF('Gastos com Pessoal'!$M$7:$M$106&lt;=Y$1,1,0))*INDIRECT(CONCATENATE("'Gastos com Pessoal'!",$BB44)))+SUM((Y$1&gt;='Gastos com Pessoal'!$F$7:$F$106)*(Y$1&lt;='Gastos com Pessoal'!$G$7:$G$106)*(IF('Gastos com Pessoal'!$R$7:$R$106&lt;=Y$1,1,0))*INDIRECT(CONCATENATE("'Gastos com Pessoal'!",$BD44)))</f>
        <v>294.11523200000016</v>
      </c>
      <c r="Z44" s="152">
        <f t="array" aca="1" ref="Z44" ca="1">SUM((Z$1&gt;='Gastos com Pessoal'!$F$7:$F$106)*(Z$1&lt;='Gastos com Pessoal'!$G$7:$G$106)*INDIRECT(CONCATENATE("'Encargos e Benefícios'!",$AX44)))+SUM((Z$1&gt;='Gastos com Pessoal'!$F$7:$F$106)*(Z$1&lt;='Gastos com Pessoal'!$G$7:$G$106)*(IF('Gastos com Pessoal'!$H$7:$H$106&lt;=Z$1,1,0))*INDIRECT(CONCATENATE("'Gastos com Pessoal'!",$AZ44)))+SUM((Z$1&gt;='Gastos com Pessoal'!$F$7:$F$106)*(Z$1&lt;='Gastos com Pessoal'!$G$7:$G$106)*(IF('Gastos com Pessoal'!$M$7:$M$106&lt;=Z$1,1,0))*INDIRECT(CONCATENATE("'Gastos com Pessoal'!",$BB44)))+SUM((Z$1&gt;='Gastos com Pessoal'!$F$7:$F$106)*(Z$1&lt;='Gastos com Pessoal'!$G$7:$G$106)*(IF('Gastos com Pessoal'!$R$7:$R$106&lt;=Z$1,1,0))*INDIRECT(CONCATENATE("'Gastos com Pessoal'!",$BD44)))</f>
        <v>294.11523200000016</v>
      </c>
      <c r="AA44" s="152">
        <f t="array" aca="1" ref="AA44" ca="1">SUM((AA$1&gt;='Gastos com Pessoal'!$F$7:$F$106)*(AA$1&lt;='Gastos com Pessoal'!$G$7:$G$106)*INDIRECT(CONCATENATE("'Encargos e Benefícios'!",$AX44)))+SUM((AA$1&gt;='Gastos com Pessoal'!$F$7:$F$106)*(AA$1&lt;='Gastos com Pessoal'!$G$7:$G$106)*(IF('Gastos com Pessoal'!$H$7:$H$106&lt;=AA$1,1,0))*INDIRECT(CONCATENATE("'Gastos com Pessoal'!",$AZ44)))+SUM((AA$1&gt;='Gastos com Pessoal'!$F$7:$F$106)*(AA$1&lt;='Gastos com Pessoal'!$G$7:$G$106)*(IF('Gastos com Pessoal'!$M$7:$M$106&lt;=AA$1,1,0))*INDIRECT(CONCATENATE("'Gastos com Pessoal'!",$BB44)))+SUM((AA$1&gt;='Gastos com Pessoal'!$F$7:$F$106)*(AA$1&lt;='Gastos com Pessoal'!$G$7:$G$106)*(IF('Gastos com Pessoal'!$R$7:$R$106&lt;=AA$1,1,0))*INDIRECT(CONCATENATE("'Gastos com Pessoal'!",$BD44)))</f>
        <v>0</v>
      </c>
      <c r="AB44" s="152">
        <f t="array" aca="1" ref="AB44" ca="1">SUM((AB$1&gt;='Gastos com Pessoal'!$F$7:$F$106)*(AB$1&lt;='Gastos com Pessoal'!$G$7:$G$106)*INDIRECT(CONCATENATE("'Encargos e Benefícios'!",$AX44)))+SUM((AB$1&gt;='Gastos com Pessoal'!$F$7:$F$106)*(AB$1&lt;='Gastos com Pessoal'!$G$7:$G$106)*(IF('Gastos com Pessoal'!$H$7:$H$106&lt;=AB$1,1,0))*INDIRECT(CONCATENATE("'Gastos com Pessoal'!",$AZ44)))+SUM((AB$1&gt;='Gastos com Pessoal'!$F$7:$F$106)*(AB$1&lt;='Gastos com Pessoal'!$G$7:$G$106)*(IF('Gastos com Pessoal'!$M$7:$M$106&lt;=AB$1,1,0))*INDIRECT(CONCATENATE("'Gastos com Pessoal'!",$BB44)))+SUM((AB$1&gt;='Gastos com Pessoal'!$F$7:$F$106)*(AB$1&lt;='Gastos com Pessoal'!$G$7:$G$106)*(IF('Gastos com Pessoal'!$R$7:$R$106&lt;=AB$1,1,0))*INDIRECT(CONCATENATE("'Gastos com Pessoal'!",$BD44)))</f>
        <v>0</v>
      </c>
      <c r="AC44" s="152">
        <f t="array" aca="1" ref="AC44" ca="1">SUM((AC$1&gt;='Gastos com Pessoal'!$F$7:$F$106)*(AC$1&lt;='Gastos com Pessoal'!$G$7:$G$106)*INDIRECT(CONCATENATE("'Encargos e Benefícios'!",$AX44)))+SUM((AC$1&gt;='Gastos com Pessoal'!$F$7:$F$106)*(AC$1&lt;='Gastos com Pessoal'!$G$7:$G$106)*(IF('Gastos com Pessoal'!$H$7:$H$106&lt;=AC$1,1,0))*INDIRECT(CONCATENATE("'Gastos com Pessoal'!",$AZ44)))+SUM((AC$1&gt;='Gastos com Pessoal'!$F$7:$F$106)*(AC$1&lt;='Gastos com Pessoal'!$G$7:$G$106)*(IF('Gastos com Pessoal'!$M$7:$M$106&lt;=AC$1,1,0))*INDIRECT(CONCATENATE("'Gastos com Pessoal'!",$BB44)))+SUM((AC$1&gt;='Gastos com Pessoal'!$F$7:$F$106)*(AC$1&lt;='Gastos com Pessoal'!$G$7:$G$106)*(IF('Gastos com Pessoal'!$R$7:$R$106&lt;=AC$1,1,0))*INDIRECT(CONCATENATE("'Gastos com Pessoal'!",$BD44)))</f>
        <v>0</v>
      </c>
      <c r="AD44" s="152">
        <f t="array" aca="1" ref="AD44" ca="1">SUM((AD$1&gt;='Gastos com Pessoal'!$F$7:$F$106)*(AD$1&lt;='Gastos com Pessoal'!$G$7:$G$106)*INDIRECT(CONCATENATE("'Encargos e Benefícios'!",$AX44)))+SUM((AD$1&gt;='Gastos com Pessoal'!$F$7:$F$106)*(AD$1&lt;='Gastos com Pessoal'!$G$7:$G$106)*(IF('Gastos com Pessoal'!$H$7:$H$106&lt;=AD$1,1,0))*INDIRECT(CONCATENATE("'Gastos com Pessoal'!",$AZ44)))+SUM((AD$1&gt;='Gastos com Pessoal'!$F$7:$F$106)*(AD$1&lt;='Gastos com Pessoal'!$G$7:$G$106)*(IF('Gastos com Pessoal'!$M$7:$M$106&lt;=AD$1,1,0))*INDIRECT(CONCATENATE("'Gastos com Pessoal'!",$BB44)))+SUM((AD$1&gt;='Gastos com Pessoal'!$F$7:$F$106)*(AD$1&lt;='Gastos com Pessoal'!$G$7:$G$106)*(IF('Gastos com Pessoal'!$R$7:$R$106&lt;=AD$1,1,0))*INDIRECT(CONCATENATE("'Gastos com Pessoal'!",$BD44)))</f>
        <v>0</v>
      </c>
      <c r="AE44" s="152">
        <f t="array" aca="1" ref="AE44" ca="1">SUM((AE$1&gt;='Gastos com Pessoal'!$F$7:$F$106)*(AE$1&lt;='Gastos com Pessoal'!$G$7:$G$106)*INDIRECT(CONCATENATE("'Encargos e Benefícios'!",$AX44)))+SUM((AE$1&gt;='Gastos com Pessoal'!$F$7:$F$106)*(AE$1&lt;='Gastos com Pessoal'!$G$7:$G$106)*(IF('Gastos com Pessoal'!$H$7:$H$106&lt;=AE$1,1,0))*INDIRECT(CONCATENATE("'Gastos com Pessoal'!",$AZ44)))+SUM((AE$1&gt;='Gastos com Pessoal'!$F$7:$F$106)*(AE$1&lt;='Gastos com Pessoal'!$G$7:$G$106)*(IF('Gastos com Pessoal'!$M$7:$M$106&lt;=AE$1,1,0))*INDIRECT(CONCATENATE("'Gastos com Pessoal'!",$BB44)))+SUM((AE$1&gt;='Gastos com Pessoal'!$F$7:$F$106)*(AE$1&lt;='Gastos com Pessoal'!$G$7:$G$106)*(IF('Gastos com Pessoal'!$R$7:$R$106&lt;=AE$1,1,0))*INDIRECT(CONCATENATE("'Gastos com Pessoal'!",$BD44)))</f>
        <v>0</v>
      </c>
      <c r="AF44" s="152">
        <f t="array" aca="1" ref="AF44" ca="1">SUM((AF$1&gt;='Gastos com Pessoal'!$F$7:$F$106)*(AF$1&lt;='Gastos com Pessoal'!$G$7:$G$106)*INDIRECT(CONCATENATE("'Encargos e Benefícios'!",$AX44)))+SUM((AF$1&gt;='Gastos com Pessoal'!$F$7:$F$106)*(AF$1&lt;='Gastos com Pessoal'!$G$7:$G$106)*(IF('Gastos com Pessoal'!$H$7:$H$106&lt;=AF$1,1,0))*INDIRECT(CONCATENATE("'Gastos com Pessoal'!",$AZ44)))+SUM((AF$1&gt;='Gastos com Pessoal'!$F$7:$F$106)*(AF$1&lt;='Gastos com Pessoal'!$G$7:$G$106)*(IF('Gastos com Pessoal'!$M$7:$M$106&lt;=AF$1,1,0))*INDIRECT(CONCATENATE("'Gastos com Pessoal'!",$BB44)))+SUM((AF$1&gt;='Gastos com Pessoal'!$F$7:$F$106)*(AF$1&lt;='Gastos com Pessoal'!$G$7:$G$106)*(IF('Gastos com Pessoal'!$R$7:$R$106&lt;=AF$1,1,0))*INDIRECT(CONCATENATE("'Gastos com Pessoal'!",$BD44)))</f>
        <v>0</v>
      </c>
      <c r="AG44" s="152">
        <f t="array" aca="1" ref="AG44" ca="1">SUM((AG$1&gt;='Gastos com Pessoal'!$F$7:$F$106)*(AG$1&lt;='Gastos com Pessoal'!$G$7:$G$106)*INDIRECT(CONCATENATE("'Encargos e Benefícios'!",$AX44)))+SUM((AG$1&gt;='Gastos com Pessoal'!$F$7:$F$106)*(AG$1&lt;='Gastos com Pessoal'!$G$7:$G$106)*(IF('Gastos com Pessoal'!$H$7:$H$106&lt;=AG$1,1,0))*INDIRECT(CONCATENATE("'Gastos com Pessoal'!",$AZ44)))+SUM((AG$1&gt;='Gastos com Pessoal'!$F$7:$F$106)*(AG$1&lt;='Gastos com Pessoal'!$G$7:$G$106)*(IF('Gastos com Pessoal'!$M$7:$M$106&lt;=AG$1,1,0))*INDIRECT(CONCATENATE("'Gastos com Pessoal'!",$BB44)))+SUM((AG$1&gt;='Gastos com Pessoal'!$F$7:$F$106)*(AG$1&lt;='Gastos com Pessoal'!$G$7:$G$106)*(IF('Gastos com Pessoal'!$R$7:$R$106&lt;=AG$1,1,0))*INDIRECT(CONCATENATE("'Gastos com Pessoal'!",$BD44)))</f>
        <v>0</v>
      </c>
      <c r="AH44" s="152">
        <f t="array" aca="1" ref="AH44" ca="1">SUM((AH$1&gt;='Gastos com Pessoal'!$F$7:$F$106)*(AH$1&lt;='Gastos com Pessoal'!$G$7:$G$106)*INDIRECT(CONCATENATE("'Encargos e Benefícios'!",$AX44)))+SUM((AH$1&gt;='Gastos com Pessoal'!$F$7:$F$106)*(AH$1&lt;='Gastos com Pessoal'!$G$7:$G$106)*(IF('Gastos com Pessoal'!$H$7:$H$106&lt;=AH$1,1,0))*INDIRECT(CONCATENATE("'Gastos com Pessoal'!",$AZ44)))+SUM((AH$1&gt;='Gastos com Pessoal'!$F$7:$F$106)*(AH$1&lt;='Gastos com Pessoal'!$G$7:$G$106)*(IF('Gastos com Pessoal'!$M$7:$M$106&lt;=AH$1,1,0))*INDIRECT(CONCATENATE("'Gastos com Pessoal'!",$BB44)))+SUM((AH$1&gt;='Gastos com Pessoal'!$F$7:$F$106)*(AH$1&lt;='Gastos com Pessoal'!$G$7:$G$106)*(IF('Gastos com Pessoal'!$R$7:$R$106&lt;=AH$1,1,0))*INDIRECT(CONCATENATE("'Gastos com Pessoal'!",$BD44)))</f>
        <v>0</v>
      </c>
      <c r="AI44" s="152">
        <f t="array" aca="1" ref="AI44" ca="1">SUM((AI$1&gt;='Gastos com Pessoal'!$F$7:$F$106)*(AI$1&lt;='Gastos com Pessoal'!$G$7:$G$106)*INDIRECT(CONCATENATE("'Encargos e Benefícios'!",$AX44)))+SUM((AI$1&gt;='Gastos com Pessoal'!$F$7:$F$106)*(AI$1&lt;='Gastos com Pessoal'!$G$7:$G$106)*(IF('Gastos com Pessoal'!$H$7:$H$106&lt;=AI$1,1,0))*INDIRECT(CONCATENATE("'Gastos com Pessoal'!",$AZ44)))+SUM((AI$1&gt;='Gastos com Pessoal'!$F$7:$F$106)*(AI$1&lt;='Gastos com Pessoal'!$G$7:$G$106)*(IF('Gastos com Pessoal'!$M$7:$M$106&lt;=AI$1,1,0))*INDIRECT(CONCATENATE("'Gastos com Pessoal'!",$BB44)))+SUM((AI$1&gt;='Gastos com Pessoal'!$F$7:$F$106)*(AI$1&lt;='Gastos com Pessoal'!$G$7:$G$106)*(IF('Gastos com Pessoal'!$R$7:$R$106&lt;=AI$1,1,0))*INDIRECT(CONCATENATE("'Gastos com Pessoal'!",$BD44)))</f>
        <v>0</v>
      </c>
      <c r="AJ44" s="152">
        <f t="array" aca="1" ref="AJ44" ca="1">SUM((AJ$1&gt;='Gastos com Pessoal'!$F$7:$F$106)*(AJ$1&lt;='Gastos com Pessoal'!$G$7:$G$106)*INDIRECT(CONCATENATE("'Encargos e Benefícios'!",$AX44)))+SUM((AJ$1&gt;='Gastos com Pessoal'!$F$7:$F$106)*(AJ$1&lt;='Gastos com Pessoal'!$G$7:$G$106)*(IF('Gastos com Pessoal'!$H$7:$H$106&lt;=AJ$1,1,0))*INDIRECT(CONCATENATE("'Gastos com Pessoal'!",$AZ44)))+SUM((AJ$1&gt;='Gastos com Pessoal'!$F$7:$F$106)*(AJ$1&lt;='Gastos com Pessoal'!$G$7:$G$106)*(IF('Gastos com Pessoal'!$M$7:$M$106&lt;=AJ$1,1,0))*INDIRECT(CONCATENATE("'Gastos com Pessoal'!",$BB44)))+SUM((AJ$1&gt;='Gastos com Pessoal'!$F$7:$F$106)*(AJ$1&lt;='Gastos com Pessoal'!$G$7:$G$106)*(IF('Gastos com Pessoal'!$R$7:$R$106&lt;=AJ$1,1,0))*INDIRECT(CONCATENATE("'Gastos com Pessoal'!",$BD44)))</f>
        <v>0</v>
      </c>
      <c r="AK44" s="152">
        <f t="array" aca="1" ref="AK44" ca="1">SUM((AK$1&gt;='Gastos com Pessoal'!$F$7:$F$106)*(AK$1&lt;='Gastos com Pessoal'!$G$7:$G$106)*INDIRECT(CONCATENATE("'Encargos e Benefícios'!",$AX44)))+SUM((AK$1&gt;='Gastos com Pessoal'!$F$7:$F$106)*(AK$1&lt;='Gastos com Pessoal'!$G$7:$G$106)*(IF('Gastos com Pessoal'!$H$7:$H$106&lt;=AK$1,1,0))*INDIRECT(CONCATENATE("'Gastos com Pessoal'!",$AZ44)))+SUM((AK$1&gt;='Gastos com Pessoal'!$F$7:$F$106)*(AK$1&lt;='Gastos com Pessoal'!$G$7:$G$106)*(IF('Gastos com Pessoal'!$M$7:$M$106&lt;=AK$1,1,0))*INDIRECT(CONCATENATE("'Gastos com Pessoal'!",$BB44)))+SUM((AK$1&gt;='Gastos com Pessoal'!$F$7:$F$106)*(AK$1&lt;='Gastos com Pessoal'!$G$7:$G$106)*(IF('Gastos com Pessoal'!$R$7:$R$106&lt;=AK$1,1,0))*INDIRECT(CONCATENATE("'Gastos com Pessoal'!",$BD44)))</f>
        <v>0</v>
      </c>
      <c r="AL44" s="152">
        <f t="array" aca="1" ref="AL44" ca="1">SUM((AL$1&gt;='Gastos com Pessoal'!$F$7:$F$106)*(AL$1&lt;='Gastos com Pessoal'!$G$7:$G$106)*INDIRECT(CONCATENATE("'Encargos e Benefícios'!",$AX44)))+SUM((AL$1&gt;='Gastos com Pessoal'!$F$7:$F$106)*(AL$1&lt;='Gastos com Pessoal'!$G$7:$G$106)*(IF('Gastos com Pessoal'!$H$7:$H$106&lt;=AL$1,1,0))*INDIRECT(CONCATENATE("'Gastos com Pessoal'!",$AZ44)))+SUM((AL$1&gt;='Gastos com Pessoal'!$F$7:$F$106)*(AL$1&lt;='Gastos com Pessoal'!$G$7:$G$106)*(IF('Gastos com Pessoal'!$M$7:$M$106&lt;=AL$1,1,0))*INDIRECT(CONCATENATE("'Gastos com Pessoal'!",$BB44)))+SUM((AL$1&gt;='Gastos com Pessoal'!$F$7:$F$106)*(AL$1&lt;='Gastos com Pessoal'!$G$7:$G$106)*(IF('Gastos com Pessoal'!$R$7:$R$106&lt;=AL$1,1,0))*INDIRECT(CONCATENATE("'Gastos com Pessoal'!",$BD44)))</f>
        <v>0</v>
      </c>
      <c r="AM44" s="147">
        <f t="shared" ref="AM44:AM50" ca="1" si="39">SUM(C44:AL44)</f>
        <v>7000.6402560000015</v>
      </c>
      <c r="AN44" s="159">
        <f t="shared" ref="AN44:AN52" ca="1" si="40">IF($AM$133=0,0,AM44/$AM$133)</f>
        <v>1.8235572385000068E-3</v>
      </c>
      <c r="AW44" s="291"/>
      <c r="AX44" s="292" t="str">
        <f ca="1">IF(ISNA('Encargos e Benefícios'!AA1),"$ZZ$6:$ZZ$105",'Encargos e Benefícios'!AA1)</f>
        <v>$Q$6:$Q$105</v>
      </c>
      <c r="AY44" s="292"/>
      <c r="AZ44" s="291" t="str">
        <f ca="1">IF(ISNA('Gastos com Pessoal'!AU1),"$ZZ$6:$ZZ$105",'Gastos com Pessoal'!AU1)</f>
        <v>$K$7:$K$106</v>
      </c>
      <c r="BA44" s="292"/>
      <c r="BB44" s="291" t="str">
        <f ca="1">IF(ISNA('Gastos com Pessoal'!AY1),"$ZZ$6:$ZZ$105",'Gastos com Pessoal'!AY1)</f>
        <v>$P$7:$P$106</v>
      </c>
      <c r="BC44" s="292"/>
      <c r="BD44" s="291" t="str">
        <f ca="1">IF(ISNA('Gastos com Pessoal'!BC1),"$ZZ$6:$ZZ$105",'Gastos com Pessoal'!BC1)</f>
        <v>$ZZ$6:$ZZ$105</v>
      </c>
      <c r="BE44" s="292"/>
    </row>
    <row r="45" spans="1:57" s="101" customFormat="1" ht="23.25" customHeight="1">
      <c r="A45" s="30" t="s">
        <v>107</v>
      </c>
      <c r="B45" s="13" t="s">
        <v>62</v>
      </c>
      <c r="C45" s="152">
        <f t="array" aca="1" ref="C45" ca="1">SUM((C$1&gt;='Gastos com Pessoal'!$F$7:$F$106)*(C$1&lt;='Gastos com Pessoal'!$G$7:$G$106)*INDIRECT(CONCATENATE("'Encargos e Benefícios'!",$AX45)))+SUM((C$1&gt;='Gastos com Pessoal'!$F$113:$F$122)*(C$1&lt;='Gastos com Pessoal'!$G$113:$G$122)*INDIRECT(CONCATENATE("'Encargos e Benefícios'!",$AY45)))+SUM((C$1&gt;='Gastos com Pessoal'!$F$7:$F$106)*(C$1&lt;='Gastos com Pessoal'!$G$7:$G$106)*(IF('Gastos com Pessoal'!$H$7:$H$106&lt;=C$1,1,0))*INDIRECT(CONCATENATE("'Gastos com Pessoal'!",$AZ45)))+SUM((C$1&gt;='Gastos com Pessoal'!$F$113:$F$122)*(C$1&lt;='Gastos com Pessoal'!$G$113:$G$122)*(IF('Gastos com Pessoal'!$H$113:$H$122&lt;=C$1,1,0))*INDIRECT(CONCATENATE("'Gastos com Pessoal'!",$BA45)))+SUM((C$1&gt;='Gastos com Pessoal'!$F$7:$F$106)*(C$1&lt;='Gastos com Pessoal'!$G$7:$G$106)*(IF('Gastos com Pessoal'!$M$7:$M$106&lt;=C$1,1,0))*INDIRECT(CONCATENATE("'Gastos com Pessoal'!",$BB45)))+SUM((C$1&gt;='Gastos com Pessoal'!$F$113:$F$122)*(C$1&lt;='Gastos com Pessoal'!$G$113:$G$122)*(IF('Gastos com Pessoal'!$M$113:$M$122&lt;=C$1,1,0))*INDIRECT(CONCATENATE("'Gastos com Pessoal'!",$BC45)))+SUM((C$1&gt;='Gastos com Pessoal'!$F$7:$F$106)*(C$1&lt;='Gastos com Pessoal'!$G$7:$G$106)*(IF('Gastos com Pessoal'!$R$7:$R$106&lt;=C$1,1,0))*INDIRECT(CONCATENATE("'Gastos com Pessoal'!",$BD45)))+SUM((C$1&gt;='Gastos com Pessoal'!$F$113:$F$122)*(C$1&lt;='Gastos com Pessoal'!$G$113:$G$122)*(IF('Gastos com Pessoal'!$R$113:$R$122&lt;=C$1,1,0))*INDIRECT(CONCATENATE("'Gastos com Pessoal'!",$BE45)))</f>
        <v>3287.68</v>
      </c>
      <c r="D45" s="152">
        <f t="array" aca="1" ref="D45" ca="1">SUM((D$1&gt;='Gastos com Pessoal'!$F$7:$F$106)*(D$1&lt;='Gastos com Pessoal'!$G$7:$G$106)*INDIRECT(CONCATENATE("'Encargos e Benefícios'!",$AX45)))+SUM((D$1&gt;='Gastos com Pessoal'!$F$113:$F$122)*(D$1&lt;='Gastos com Pessoal'!$G$113:$G$122)*INDIRECT(CONCATENATE("'Encargos e Benefícios'!",$AY45)))+SUM((D$1&gt;='Gastos com Pessoal'!$F$7:$F$106)*(D$1&lt;='Gastos com Pessoal'!$G$7:$G$106)*(IF('Gastos com Pessoal'!$H$7:$H$106&lt;=D$1,1,0))*INDIRECT(CONCATENATE("'Gastos com Pessoal'!",$AZ45)))+SUM((D$1&gt;='Gastos com Pessoal'!$F$113:$F$122)*(D$1&lt;='Gastos com Pessoal'!$G$113:$G$122)*(IF('Gastos com Pessoal'!$H$113:$H$122&lt;=D$1,1,0))*INDIRECT(CONCATENATE("'Gastos com Pessoal'!",$BA45)))+SUM((D$1&gt;='Gastos com Pessoal'!$F$7:$F$106)*(D$1&lt;='Gastos com Pessoal'!$G$7:$G$106)*(IF('Gastos com Pessoal'!$M$7:$M$106&lt;=D$1,1,0))*INDIRECT(CONCATENATE("'Gastos com Pessoal'!",$BB45)))+SUM((D$1&gt;='Gastos com Pessoal'!$F$113:$F$122)*(D$1&lt;='Gastos com Pessoal'!$G$113:$G$122)*(IF('Gastos com Pessoal'!$M$113:$M$122&lt;=D$1,1,0))*INDIRECT(CONCATENATE("'Gastos com Pessoal'!",$BC45)))+SUM((D$1&gt;='Gastos com Pessoal'!$F$7:$F$106)*(D$1&lt;='Gastos com Pessoal'!$G$7:$G$106)*(IF('Gastos com Pessoal'!$R$7:$R$106&lt;=D$1,1,0))*INDIRECT(CONCATENATE("'Gastos com Pessoal'!",$BD45)))+SUM((D$1&gt;='Gastos com Pessoal'!$F$113:$F$122)*(D$1&lt;='Gastos com Pessoal'!$G$113:$G$122)*(IF('Gastos com Pessoal'!$R$113:$R$122&lt;=D$1,1,0))*INDIRECT(CONCATENATE("'Gastos com Pessoal'!",$BE45)))</f>
        <v>3287.68</v>
      </c>
      <c r="E45" s="152">
        <f t="array" aca="1" ref="E45" ca="1">SUM((E$1&gt;='Gastos com Pessoal'!$F$7:$F$106)*(E$1&lt;='Gastos com Pessoal'!$G$7:$G$106)*INDIRECT(CONCATENATE("'Encargos e Benefícios'!",$AX45)))+SUM((E$1&gt;='Gastos com Pessoal'!$F$113:$F$122)*(E$1&lt;='Gastos com Pessoal'!$G$113:$G$122)*INDIRECT(CONCATENATE("'Encargos e Benefícios'!",$AY45)))+SUM((E$1&gt;='Gastos com Pessoal'!$F$7:$F$106)*(E$1&lt;='Gastos com Pessoal'!$G$7:$G$106)*(IF('Gastos com Pessoal'!$H$7:$H$106&lt;=E$1,1,0))*INDIRECT(CONCATENATE("'Gastos com Pessoal'!",$AZ45)))+SUM((E$1&gt;='Gastos com Pessoal'!$F$113:$F$122)*(E$1&lt;='Gastos com Pessoal'!$G$113:$G$122)*(IF('Gastos com Pessoal'!$H$113:$H$122&lt;=E$1,1,0))*INDIRECT(CONCATENATE("'Gastos com Pessoal'!",$BA45)))+SUM((E$1&gt;='Gastos com Pessoal'!$F$7:$F$106)*(E$1&lt;='Gastos com Pessoal'!$G$7:$G$106)*(IF('Gastos com Pessoal'!$M$7:$M$106&lt;=E$1,1,0))*INDIRECT(CONCATENATE("'Gastos com Pessoal'!",$BB45)))+SUM((E$1&gt;='Gastos com Pessoal'!$F$113:$F$122)*(E$1&lt;='Gastos com Pessoal'!$G$113:$G$122)*(IF('Gastos com Pessoal'!$M$113:$M$122&lt;=E$1,1,0))*INDIRECT(CONCATENATE("'Gastos com Pessoal'!",$BC45)))+SUM((E$1&gt;='Gastos com Pessoal'!$F$7:$F$106)*(E$1&lt;='Gastos com Pessoal'!$G$7:$G$106)*(IF('Gastos com Pessoal'!$R$7:$R$106&lt;=E$1,1,0))*INDIRECT(CONCATENATE("'Gastos com Pessoal'!",$BD45)))+SUM((E$1&gt;='Gastos com Pessoal'!$F$113:$F$122)*(E$1&lt;='Gastos com Pessoal'!$G$113:$G$122)*(IF('Gastos com Pessoal'!$R$113:$R$122&lt;=E$1,1,0))*INDIRECT(CONCATENATE("'Gastos com Pessoal'!",$BE45)))</f>
        <v>3287.68</v>
      </c>
      <c r="F45" s="152">
        <f t="array" aca="1" ref="F45" ca="1">SUM((F$1&gt;='Gastos com Pessoal'!$F$7:$F$106)*(F$1&lt;='Gastos com Pessoal'!$G$7:$G$106)*INDIRECT(CONCATENATE("'Encargos e Benefícios'!",$AX45)))+SUM((F$1&gt;='Gastos com Pessoal'!$F$113:$F$122)*(F$1&lt;='Gastos com Pessoal'!$G$113:$G$122)*INDIRECT(CONCATENATE("'Encargos e Benefícios'!",$AY45)))+SUM((F$1&gt;='Gastos com Pessoal'!$F$7:$F$106)*(F$1&lt;='Gastos com Pessoal'!$G$7:$G$106)*(IF('Gastos com Pessoal'!$H$7:$H$106&lt;=F$1,1,0))*INDIRECT(CONCATENATE("'Gastos com Pessoal'!",$AZ45)))+SUM((F$1&gt;='Gastos com Pessoal'!$F$113:$F$122)*(F$1&lt;='Gastos com Pessoal'!$G$113:$G$122)*(IF('Gastos com Pessoal'!$H$113:$H$122&lt;=F$1,1,0))*INDIRECT(CONCATENATE("'Gastos com Pessoal'!",$BA45)))+SUM((F$1&gt;='Gastos com Pessoal'!$F$7:$F$106)*(F$1&lt;='Gastos com Pessoal'!$G$7:$G$106)*(IF('Gastos com Pessoal'!$M$7:$M$106&lt;=F$1,1,0))*INDIRECT(CONCATENATE("'Gastos com Pessoal'!",$BB45)))+SUM((F$1&gt;='Gastos com Pessoal'!$F$113:$F$122)*(F$1&lt;='Gastos com Pessoal'!$G$113:$G$122)*(IF('Gastos com Pessoal'!$M$113:$M$122&lt;=F$1,1,0))*INDIRECT(CONCATENATE("'Gastos com Pessoal'!",$BC45)))+SUM((F$1&gt;='Gastos com Pessoal'!$F$7:$F$106)*(F$1&lt;='Gastos com Pessoal'!$G$7:$G$106)*(IF('Gastos com Pessoal'!$R$7:$R$106&lt;=F$1,1,0))*INDIRECT(CONCATENATE("'Gastos com Pessoal'!",$BD45)))+SUM((F$1&gt;='Gastos com Pessoal'!$F$113:$F$122)*(F$1&lt;='Gastos com Pessoal'!$G$113:$G$122)*(IF('Gastos com Pessoal'!$R$113:$R$122&lt;=F$1,1,0))*INDIRECT(CONCATENATE("'Gastos com Pessoal'!",$BE45)))</f>
        <v>3287.68</v>
      </c>
      <c r="G45" s="152">
        <f t="array" aca="1" ref="G45" ca="1">SUM((G$1&gt;='Gastos com Pessoal'!$F$7:$F$106)*(G$1&lt;='Gastos com Pessoal'!$G$7:$G$106)*INDIRECT(CONCATENATE("'Encargos e Benefícios'!",$AX45)))+SUM((G$1&gt;='Gastos com Pessoal'!$F$113:$F$122)*(G$1&lt;='Gastos com Pessoal'!$G$113:$G$122)*INDIRECT(CONCATENATE("'Encargos e Benefícios'!",$AY45)))+SUM((G$1&gt;='Gastos com Pessoal'!$F$7:$F$106)*(G$1&lt;='Gastos com Pessoal'!$G$7:$G$106)*(IF('Gastos com Pessoal'!$H$7:$H$106&lt;=G$1,1,0))*INDIRECT(CONCATENATE("'Gastos com Pessoal'!",$AZ45)))+SUM((G$1&gt;='Gastos com Pessoal'!$F$113:$F$122)*(G$1&lt;='Gastos com Pessoal'!$G$113:$G$122)*(IF('Gastos com Pessoal'!$H$113:$H$122&lt;=G$1,1,0))*INDIRECT(CONCATENATE("'Gastos com Pessoal'!",$BA45)))+SUM((G$1&gt;='Gastos com Pessoal'!$F$7:$F$106)*(G$1&lt;='Gastos com Pessoal'!$G$7:$G$106)*(IF('Gastos com Pessoal'!$M$7:$M$106&lt;=G$1,1,0))*INDIRECT(CONCATENATE("'Gastos com Pessoal'!",$BB45)))+SUM((G$1&gt;='Gastos com Pessoal'!$F$113:$F$122)*(G$1&lt;='Gastos com Pessoal'!$G$113:$G$122)*(IF('Gastos com Pessoal'!$M$113:$M$122&lt;=G$1,1,0))*INDIRECT(CONCATENATE("'Gastos com Pessoal'!",$BC45)))+SUM((G$1&gt;='Gastos com Pessoal'!$F$7:$F$106)*(G$1&lt;='Gastos com Pessoal'!$G$7:$G$106)*(IF('Gastos com Pessoal'!$R$7:$R$106&lt;=G$1,1,0))*INDIRECT(CONCATENATE("'Gastos com Pessoal'!",$BD45)))+SUM((G$1&gt;='Gastos com Pessoal'!$F$113:$F$122)*(G$1&lt;='Gastos com Pessoal'!$G$113:$G$122)*(IF('Gastos com Pessoal'!$R$113:$R$122&lt;=G$1,1,0))*INDIRECT(CONCATENATE("'Gastos com Pessoal'!",$BE45)))</f>
        <v>3320.5567999999998</v>
      </c>
      <c r="H45" s="152">
        <f t="array" aca="1" ref="H45" ca="1">SUM((H$1&gt;='Gastos com Pessoal'!$F$7:$F$106)*(H$1&lt;='Gastos com Pessoal'!$G$7:$G$106)*INDIRECT(CONCATENATE("'Encargos e Benefícios'!",$AX45)))+SUM((H$1&gt;='Gastos com Pessoal'!$F$113:$F$122)*(H$1&lt;='Gastos com Pessoal'!$G$113:$G$122)*INDIRECT(CONCATENATE("'Encargos e Benefícios'!",$AY45)))+SUM((H$1&gt;='Gastos com Pessoal'!$F$7:$F$106)*(H$1&lt;='Gastos com Pessoal'!$G$7:$G$106)*(IF('Gastos com Pessoal'!$H$7:$H$106&lt;=H$1,1,0))*INDIRECT(CONCATENATE("'Gastos com Pessoal'!",$AZ45)))+SUM((H$1&gt;='Gastos com Pessoal'!$F$113:$F$122)*(H$1&lt;='Gastos com Pessoal'!$G$113:$G$122)*(IF('Gastos com Pessoal'!$H$113:$H$122&lt;=H$1,1,0))*INDIRECT(CONCATENATE("'Gastos com Pessoal'!",$BA45)))+SUM((H$1&gt;='Gastos com Pessoal'!$F$7:$F$106)*(H$1&lt;='Gastos com Pessoal'!$G$7:$G$106)*(IF('Gastos com Pessoal'!$M$7:$M$106&lt;=H$1,1,0))*INDIRECT(CONCATENATE("'Gastos com Pessoal'!",$BB45)))+SUM((H$1&gt;='Gastos com Pessoal'!$F$113:$F$122)*(H$1&lt;='Gastos com Pessoal'!$G$113:$G$122)*(IF('Gastos com Pessoal'!$M$113:$M$122&lt;=H$1,1,0))*INDIRECT(CONCATENATE("'Gastos com Pessoal'!",$BC45)))+SUM((H$1&gt;='Gastos com Pessoal'!$F$7:$F$106)*(H$1&lt;='Gastos com Pessoal'!$G$7:$G$106)*(IF('Gastos com Pessoal'!$R$7:$R$106&lt;=H$1,1,0))*INDIRECT(CONCATENATE("'Gastos com Pessoal'!",$BD45)))+SUM((H$1&gt;='Gastos com Pessoal'!$F$113:$F$122)*(H$1&lt;='Gastos com Pessoal'!$G$113:$G$122)*(IF('Gastos com Pessoal'!$R$113:$R$122&lt;=H$1,1,0))*INDIRECT(CONCATENATE("'Gastos com Pessoal'!",$BE45)))</f>
        <v>3320.5567999999998</v>
      </c>
      <c r="I45" s="152">
        <f t="array" aca="1" ref="I45" ca="1">SUM((I$1&gt;='Gastos com Pessoal'!$F$7:$F$106)*(I$1&lt;='Gastos com Pessoal'!$G$7:$G$106)*INDIRECT(CONCATENATE("'Encargos e Benefícios'!",$AX45)))+SUM((I$1&gt;='Gastos com Pessoal'!$F$113:$F$122)*(I$1&lt;='Gastos com Pessoal'!$G$113:$G$122)*INDIRECT(CONCATENATE("'Encargos e Benefícios'!",$AY45)))+SUM((I$1&gt;='Gastos com Pessoal'!$F$7:$F$106)*(I$1&lt;='Gastos com Pessoal'!$G$7:$G$106)*(IF('Gastos com Pessoal'!$H$7:$H$106&lt;=I$1,1,0))*INDIRECT(CONCATENATE("'Gastos com Pessoal'!",$AZ45)))+SUM((I$1&gt;='Gastos com Pessoal'!$F$113:$F$122)*(I$1&lt;='Gastos com Pessoal'!$G$113:$G$122)*(IF('Gastos com Pessoal'!$H$113:$H$122&lt;=I$1,1,0))*INDIRECT(CONCATENATE("'Gastos com Pessoal'!",$BA45)))+SUM((I$1&gt;='Gastos com Pessoal'!$F$7:$F$106)*(I$1&lt;='Gastos com Pessoal'!$G$7:$G$106)*(IF('Gastos com Pessoal'!$M$7:$M$106&lt;=I$1,1,0))*INDIRECT(CONCATENATE("'Gastos com Pessoal'!",$BB45)))+SUM((I$1&gt;='Gastos com Pessoal'!$F$113:$F$122)*(I$1&lt;='Gastos com Pessoal'!$G$113:$G$122)*(IF('Gastos com Pessoal'!$M$113:$M$122&lt;=I$1,1,0))*INDIRECT(CONCATENATE("'Gastos com Pessoal'!",$BC45)))+SUM((I$1&gt;='Gastos com Pessoal'!$F$7:$F$106)*(I$1&lt;='Gastos com Pessoal'!$G$7:$G$106)*(IF('Gastos com Pessoal'!$R$7:$R$106&lt;=I$1,1,0))*INDIRECT(CONCATENATE("'Gastos com Pessoal'!",$BD45)))+SUM((I$1&gt;='Gastos com Pessoal'!$F$113:$F$122)*(I$1&lt;='Gastos com Pessoal'!$G$113:$G$122)*(IF('Gastos com Pessoal'!$R$113:$R$122&lt;=I$1,1,0))*INDIRECT(CONCATENATE("'Gastos com Pessoal'!",$BE45)))</f>
        <v>3320.5567999999998</v>
      </c>
      <c r="J45" s="152">
        <f t="array" aca="1" ref="J45" ca="1">SUM((J$1&gt;='Gastos com Pessoal'!$F$7:$F$106)*(J$1&lt;='Gastos com Pessoal'!$G$7:$G$106)*INDIRECT(CONCATENATE("'Encargos e Benefícios'!",$AX45)))+SUM((J$1&gt;='Gastos com Pessoal'!$F$113:$F$122)*(J$1&lt;='Gastos com Pessoal'!$G$113:$G$122)*INDIRECT(CONCATENATE("'Encargos e Benefícios'!",$AY45)))+SUM((J$1&gt;='Gastos com Pessoal'!$F$7:$F$106)*(J$1&lt;='Gastos com Pessoal'!$G$7:$G$106)*(IF('Gastos com Pessoal'!$H$7:$H$106&lt;=J$1,1,0))*INDIRECT(CONCATENATE("'Gastos com Pessoal'!",$AZ45)))+SUM((J$1&gt;='Gastos com Pessoal'!$F$113:$F$122)*(J$1&lt;='Gastos com Pessoal'!$G$113:$G$122)*(IF('Gastos com Pessoal'!$H$113:$H$122&lt;=J$1,1,0))*INDIRECT(CONCATENATE("'Gastos com Pessoal'!",$BA45)))+SUM((J$1&gt;='Gastos com Pessoal'!$F$7:$F$106)*(J$1&lt;='Gastos com Pessoal'!$G$7:$G$106)*(IF('Gastos com Pessoal'!$M$7:$M$106&lt;=J$1,1,0))*INDIRECT(CONCATENATE("'Gastos com Pessoal'!",$BB45)))+SUM((J$1&gt;='Gastos com Pessoal'!$F$113:$F$122)*(J$1&lt;='Gastos com Pessoal'!$G$113:$G$122)*(IF('Gastos com Pessoal'!$M$113:$M$122&lt;=J$1,1,0))*INDIRECT(CONCATENATE("'Gastos com Pessoal'!",$BC45)))+SUM((J$1&gt;='Gastos com Pessoal'!$F$7:$F$106)*(J$1&lt;='Gastos com Pessoal'!$G$7:$G$106)*(IF('Gastos com Pessoal'!$R$7:$R$106&lt;=J$1,1,0))*INDIRECT(CONCATENATE("'Gastos com Pessoal'!",$BD45)))+SUM((J$1&gt;='Gastos com Pessoal'!$F$113:$F$122)*(J$1&lt;='Gastos com Pessoal'!$G$113:$G$122)*(IF('Gastos com Pessoal'!$R$113:$R$122&lt;=J$1,1,0))*INDIRECT(CONCATENATE("'Gastos com Pessoal'!",$BE45)))</f>
        <v>3320.5567999999998</v>
      </c>
      <c r="K45" s="152">
        <f t="array" aca="1" ref="K45" ca="1">SUM((K$1&gt;='Gastos com Pessoal'!$F$7:$F$106)*(K$1&lt;='Gastos com Pessoal'!$G$7:$G$106)*INDIRECT(CONCATENATE("'Encargos e Benefícios'!",$AX45)))+SUM((K$1&gt;='Gastos com Pessoal'!$F$113:$F$122)*(K$1&lt;='Gastos com Pessoal'!$G$113:$G$122)*INDIRECT(CONCATENATE("'Encargos e Benefícios'!",$AY45)))+SUM((K$1&gt;='Gastos com Pessoal'!$F$7:$F$106)*(K$1&lt;='Gastos com Pessoal'!$G$7:$G$106)*(IF('Gastos com Pessoal'!$H$7:$H$106&lt;=K$1,1,0))*INDIRECT(CONCATENATE("'Gastos com Pessoal'!",$AZ45)))+SUM((K$1&gt;='Gastos com Pessoal'!$F$113:$F$122)*(K$1&lt;='Gastos com Pessoal'!$G$113:$G$122)*(IF('Gastos com Pessoal'!$H$113:$H$122&lt;=K$1,1,0))*INDIRECT(CONCATENATE("'Gastos com Pessoal'!",$BA45)))+SUM((K$1&gt;='Gastos com Pessoal'!$F$7:$F$106)*(K$1&lt;='Gastos com Pessoal'!$G$7:$G$106)*(IF('Gastos com Pessoal'!$M$7:$M$106&lt;=K$1,1,0))*INDIRECT(CONCATENATE("'Gastos com Pessoal'!",$BB45)))+SUM((K$1&gt;='Gastos com Pessoal'!$F$113:$F$122)*(K$1&lt;='Gastos com Pessoal'!$G$113:$G$122)*(IF('Gastos com Pessoal'!$M$113:$M$122&lt;=K$1,1,0))*INDIRECT(CONCATENATE("'Gastos com Pessoal'!",$BC45)))+SUM((K$1&gt;='Gastos com Pessoal'!$F$7:$F$106)*(K$1&lt;='Gastos com Pessoal'!$G$7:$G$106)*(IF('Gastos com Pessoal'!$R$7:$R$106&lt;=K$1,1,0))*INDIRECT(CONCATENATE("'Gastos com Pessoal'!",$BD45)))+SUM((K$1&gt;='Gastos com Pessoal'!$F$113:$F$122)*(K$1&lt;='Gastos com Pessoal'!$G$113:$G$122)*(IF('Gastos com Pessoal'!$R$113:$R$122&lt;=K$1,1,0))*INDIRECT(CONCATENATE("'Gastos com Pessoal'!",$BE45)))</f>
        <v>3320.5567999999998</v>
      </c>
      <c r="L45" s="152">
        <f t="array" aca="1" ref="L45" ca="1">SUM((L$1&gt;='Gastos com Pessoal'!$F$7:$F$106)*(L$1&lt;='Gastos com Pessoal'!$G$7:$G$106)*INDIRECT(CONCATENATE("'Encargos e Benefícios'!",$AX45)))+SUM((L$1&gt;='Gastos com Pessoal'!$F$113:$F$122)*(L$1&lt;='Gastos com Pessoal'!$G$113:$G$122)*INDIRECT(CONCATENATE("'Encargos e Benefícios'!",$AY45)))+SUM((L$1&gt;='Gastos com Pessoal'!$F$7:$F$106)*(L$1&lt;='Gastos com Pessoal'!$G$7:$G$106)*(IF('Gastos com Pessoal'!$H$7:$H$106&lt;=L$1,1,0))*INDIRECT(CONCATENATE("'Gastos com Pessoal'!",$AZ45)))+SUM((L$1&gt;='Gastos com Pessoal'!$F$113:$F$122)*(L$1&lt;='Gastos com Pessoal'!$G$113:$G$122)*(IF('Gastos com Pessoal'!$H$113:$H$122&lt;=L$1,1,0))*INDIRECT(CONCATENATE("'Gastos com Pessoal'!",$BA45)))+SUM((L$1&gt;='Gastos com Pessoal'!$F$7:$F$106)*(L$1&lt;='Gastos com Pessoal'!$G$7:$G$106)*(IF('Gastos com Pessoal'!$M$7:$M$106&lt;=L$1,1,0))*INDIRECT(CONCATENATE("'Gastos com Pessoal'!",$BB45)))+SUM((L$1&gt;='Gastos com Pessoal'!$F$113:$F$122)*(L$1&lt;='Gastos com Pessoal'!$G$113:$G$122)*(IF('Gastos com Pessoal'!$M$113:$M$122&lt;=L$1,1,0))*INDIRECT(CONCATENATE("'Gastos com Pessoal'!",$BC45)))+SUM((L$1&gt;='Gastos com Pessoal'!$F$7:$F$106)*(L$1&lt;='Gastos com Pessoal'!$G$7:$G$106)*(IF('Gastos com Pessoal'!$R$7:$R$106&lt;=L$1,1,0))*INDIRECT(CONCATENATE("'Gastos com Pessoal'!",$BD45)))+SUM((L$1&gt;='Gastos com Pessoal'!$F$113:$F$122)*(L$1&lt;='Gastos com Pessoal'!$G$113:$G$122)*(IF('Gastos com Pessoal'!$R$113:$R$122&lt;=L$1,1,0))*INDIRECT(CONCATENATE("'Gastos com Pessoal'!",$BE45)))</f>
        <v>3320.5567999999998</v>
      </c>
      <c r="M45" s="152">
        <f t="array" aca="1" ref="M45" ca="1">SUM((M$1&gt;='Gastos com Pessoal'!$F$7:$F$106)*(M$1&lt;='Gastos com Pessoal'!$G$7:$G$106)*INDIRECT(CONCATENATE("'Encargos e Benefícios'!",$AX45)))+SUM((M$1&gt;='Gastos com Pessoal'!$F$113:$F$122)*(M$1&lt;='Gastos com Pessoal'!$G$113:$G$122)*INDIRECT(CONCATENATE("'Encargos e Benefícios'!",$AY45)))+SUM((M$1&gt;='Gastos com Pessoal'!$F$7:$F$106)*(M$1&lt;='Gastos com Pessoal'!$G$7:$G$106)*(IF('Gastos com Pessoal'!$H$7:$H$106&lt;=M$1,1,0))*INDIRECT(CONCATENATE("'Gastos com Pessoal'!",$AZ45)))+SUM((M$1&gt;='Gastos com Pessoal'!$F$113:$F$122)*(M$1&lt;='Gastos com Pessoal'!$G$113:$G$122)*(IF('Gastos com Pessoal'!$H$113:$H$122&lt;=M$1,1,0))*INDIRECT(CONCATENATE("'Gastos com Pessoal'!",$BA45)))+SUM((M$1&gt;='Gastos com Pessoal'!$F$7:$F$106)*(M$1&lt;='Gastos com Pessoal'!$G$7:$G$106)*(IF('Gastos com Pessoal'!$M$7:$M$106&lt;=M$1,1,0))*INDIRECT(CONCATENATE("'Gastos com Pessoal'!",$BB45)))+SUM((M$1&gt;='Gastos com Pessoal'!$F$113:$F$122)*(M$1&lt;='Gastos com Pessoal'!$G$113:$G$122)*(IF('Gastos com Pessoal'!$M$113:$M$122&lt;=M$1,1,0))*INDIRECT(CONCATENATE("'Gastos com Pessoal'!",$BC45)))+SUM((M$1&gt;='Gastos com Pessoal'!$F$7:$F$106)*(M$1&lt;='Gastos com Pessoal'!$G$7:$G$106)*(IF('Gastos com Pessoal'!$R$7:$R$106&lt;=M$1,1,0))*INDIRECT(CONCATENATE("'Gastos com Pessoal'!",$BD45)))+SUM((M$1&gt;='Gastos com Pessoal'!$F$113:$F$122)*(M$1&lt;='Gastos com Pessoal'!$G$113:$G$122)*(IF('Gastos com Pessoal'!$R$113:$R$122&lt;=M$1,1,0))*INDIRECT(CONCATENATE("'Gastos com Pessoal'!",$BE45)))</f>
        <v>3320.5567999999998</v>
      </c>
      <c r="N45" s="152">
        <f t="array" aca="1" ref="N45" ca="1">SUM((N$1&gt;='Gastos com Pessoal'!$F$7:$F$106)*(N$1&lt;='Gastos com Pessoal'!$G$7:$G$106)*INDIRECT(CONCATENATE("'Encargos e Benefícios'!",$AX45)))+SUM((N$1&gt;='Gastos com Pessoal'!$F$113:$F$122)*(N$1&lt;='Gastos com Pessoal'!$G$113:$G$122)*INDIRECT(CONCATENATE("'Encargos e Benefícios'!",$AY45)))+SUM((N$1&gt;='Gastos com Pessoal'!$F$7:$F$106)*(N$1&lt;='Gastos com Pessoal'!$G$7:$G$106)*(IF('Gastos com Pessoal'!$H$7:$H$106&lt;=N$1,1,0))*INDIRECT(CONCATENATE("'Gastos com Pessoal'!",$AZ45)))+SUM((N$1&gt;='Gastos com Pessoal'!$F$113:$F$122)*(N$1&lt;='Gastos com Pessoal'!$G$113:$G$122)*(IF('Gastos com Pessoal'!$H$113:$H$122&lt;=N$1,1,0))*INDIRECT(CONCATENATE("'Gastos com Pessoal'!",$BA45)))+SUM((N$1&gt;='Gastos com Pessoal'!$F$7:$F$106)*(N$1&lt;='Gastos com Pessoal'!$G$7:$G$106)*(IF('Gastos com Pessoal'!$M$7:$M$106&lt;=N$1,1,0))*INDIRECT(CONCATENATE("'Gastos com Pessoal'!",$BB45)))+SUM((N$1&gt;='Gastos com Pessoal'!$F$113:$F$122)*(N$1&lt;='Gastos com Pessoal'!$G$113:$G$122)*(IF('Gastos com Pessoal'!$M$113:$M$122&lt;=N$1,1,0))*INDIRECT(CONCATENATE("'Gastos com Pessoal'!",$BC45)))+SUM((N$1&gt;='Gastos com Pessoal'!$F$7:$F$106)*(N$1&lt;='Gastos com Pessoal'!$G$7:$G$106)*(IF('Gastos com Pessoal'!$R$7:$R$106&lt;=N$1,1,0))*INDIRECT(CONCATENATE("'Gastos com Pessoal'!",$BD45)))+SUM((N$1&gt;='Gastos com Pessoal'!$F$113:$F$122)*(N$1&lt;='Gastos com Pessoal'!$G$113:$G$122)*(IF('Gastos com Pessoal'!$R$113:$R$122&lt;=N$1,1,0))*INDIRECT(CONCATENATE("'Gastos com Pessoal'!",$BE45)))</f>
        <v>3320.5567999999998</v>
      </c>
      <c r="O45" s="152">
        <f t="array" aca="1" ref="O45" ca="1">SUM((O$1&gt;='Gastos com Pessoal'!$F$7:$F$106)*(O$1&lt;='Gastos com Pessoal'!$G$7:$G$106)*INDIRECT(CONCATENATE("'Encargos e Benefícios'!",$AX45)))+SUM((O$1&gt;='Gastos com Pessoal'!$F$113:$F$122)*(O$1&lt;='Gastos com Pessoal'!$G$113:$G$122)*INDIRECT(CONCATENATE("'Encargos e Benefícios'!",$AY45)))+SUM((O$1&gt;='Gastos com Pessoal'!$F$7:$F$106)*(O$1&lt;='Gastos com Pessoal'!$G$7:$G$106)*(IF('Gastos com Pessoal'!$H$7:$H$106&lt;=O$1,1,0))*INDIRECT(CONCATENATE("'Gastos com Pessoal'!",$AZ45)))+SUM((O$1&gt;='Gastos com Pessoal'!$F$113:$F$122)*(O$1&lt;='Gastos com Pessoal'!$G$113:$G$122)*(IF('Gastos com Pessoal'!$H$113:$H$122&lt;=O$1,1,0))*INDIRECT(CONCATENATE("'Gastos com Pessoal'!",$BA45)))+SUM((O$1&gt;='Gastos com Pessoal'!$F$7:$F$106)*(O$1&lt;='Gastos com Pessoal'!$G$7:$G$106)*(IF('Gastos com Pessoal'!$M$7:$M$106&lt;=O$1,1,0))*INDIRECT(CONCATENATE("'Gastos com Pessoal'!",$BB45)))+SUM((O$1&gt;='Gastos com Pessoal'!$F$113:$F$122)*(O$1&lt;='Gastos com Pessoal'!$G$113:$G$122)*(IF('Gastos com Pessoal'!$M$113:$M$122&lt;=O$1,1,0))*INDIRECT(CONCATENATE("'Gastos com Pessoal'!",$BC45)))+SUM((O$1&gt;='Gastos com Pessoal'!$F$7:$F$106)*(O$1&lt;='Gastos com Pessoal'!$G$7:$G$106)*(IF('Gastos com Pessoal'!$R$7:$R$106&lt;=O$1,1,0))*INDIRECT(CONCATENATE("'Gastos com Pessoal'!",$BD45)))+SUM((O$1&gt;='Gastos com Pessoal'!$F$113:$F$122)*(O$1&lt;='Gastos com Pessoal'!$G$113:$G$122)*(IF('Gastos com Pessoal'!$R$113:$R$122&lt;=O$1,1,0))*INDIRECT(CONCATENATE("'Gastos com Pessoal'!",$BE45)))</f>
        <v>3320.5567999999998</v>
      </c>
      <c r="P45" s="152">
        <f t="array" aca="1" ref="P45" ca="1">SUM((P$1&gt;='Gastos com Pessoal'!$F$7:$F$106)*(P$1&lt;='Gastos com Pessoal'!$G$7:$G$106)*INDIRECT(CONCATENATE("'Encargos e Benefícios'!",$AX45)))+SUM((P$1&gt;='Gastos com Pessoal'!$F$113:$F$122)*(P$1&lt;='Gastos com Pessoal'!$G$113:$G$122)*INDIRECT(CONCATENATE("'Encargos e Benefícios'!",$AY45)))+SUM((P$1&gt;='Gastos com Pessoal'!$F$7:$F$106)*(P$1&lt;='Gastos com Pessoal'!$G$7:$G$106)*(IF('Gastos com Pessoal'!$H$7:$H$106&lt;=P$1,1,0))*INDIRECT(CONCATENATE("'Gastos com Pessoal'!",$AZ45)))+SUM((P$1&gt;='Gastos com Pessoal'!$F$113:$F$122)*(P$1&lt;='Gastos com Pessoal'!$G$113:$G$122)*(IF('Gastos com Pessoal'!$H$113:$H$122&lt;=P$1,1,0))*INDIRECT(CONCATENATE("'Gastos com Pessoal'!",$BA45)))+SUM((P$1&gt;='Gastos com Pessoal'!$F$7:$F$106)*(P$1&lt;='Gastos com Pessoal'!$G$7:$G$106)*(IF('Gastos com Pessoal'!$M$7:$M$106&lt;=P$1,1,0))*INDIRECT(CONCATENATE("'Gastos com Pessoal'!",$BB45)))+SUM((P$1&gt;='Gastos com Pessoal'!$F$113:$F$122)*(P$1&lt;='Gastos com Pessoal'!$G$113:$G$122)*(IF('Gastos com Pessoal'!$M$113:$M$122&lt;=P$1,1,0))*INDIRECT(CONCATENATE("'Gastos com Pessoal'!",$BC45)))+SUM((P$1&gt;='Gastos com Pessoal'!$F$7:$F$106)*(P$1&lt;='Gastos com Pessoal'!$G$7:$G$106)*(IF('Gastos com Pessoal'!$R$7:$R$106&lt;=P$1,1,0))*INDIRECT(CONCATENATE("'Gastos com Pessoal'!",$BD45)))+SUM((P$1&gt;='Gastos com Pessoal'!$F$113:$F$122)*(P$1&lt;='Gastos com Pessoal'!$G$113:$G$122)*(IF('Gastos com Pessoal'!$R$113:$R$122&lt;=P$1,1,0))*INDIRECT(CONCATENATE("'Gastos com Pessoal'!",$BE45)))</f>
        <v>3320.5567999999998</v>
      </c>
      <c r="Q45" s="152">
        <f t="array" aca="1" ref="Q45" ca="1">SUM((Q$1&gt;='Gastos com Pessoal'!$F$7:$F$106)*(Q$1&lt;='Gastos com Pessoal'!$G$7:$G$106)*INDIRECT(CONCATENATE("'Encargos e Benefícios'!",$AX45)))+SUM((Q$1&gt;='Gastos com Pessoal'!$F$113:$F$122)*(Q$1&lt;='Gastos com Pessoal'!$G$113:$G$122)*INDIRECT(CONCATENATE("'Encargos e Benefícios'!",$AY45)))+SUM((Q$1&gt;='Gastos com Pessoal'!$F$7:$F$106)*(Q$1&lt;='Gastos com Pessoal'!$G$7:$G$106)*(IF('Gastos com Pessoal'!$H$7:$H$106&lt;=Q$1,1,0))*INDIRECT(CONCATENATE("'Gastos com Pessoal'!",$AZ45)))+SUM((Q$1&gt;='Gastos com Pessoal'!$F$113:$F$122)*(Q$1&lt;='Gastos com Pessoal'!$G$113:$G$122)*(IF('Gastos com Pessoal'!$H$113:$H$122&lt;=Q$1,1,0))*INDIRECT(CONCATENATE("'Gastos com Pessoal'!",$BA45)))+SUM((Q$1&gt;='Gastos com Pessoal'!$F$7:$F$106)*(Q$1&lt;='Gastos com Pessoal'!$G$7:$G$106)*(IF('Gastos com Pessoal'!$M$7:$M$106&lt;=Q$1,1,0))*INDIRECT(CONCATENATE("'Gastos com Pessoal'!",$BB45)))+SUM((Q$1&gt;='Gastos com Pessoal'!$F$113:$F$122)*(Q$1&lt;='Gastos com Pessoal'!$G$113:$G$122)*(IF('Gastos com Pessoal'!$M$113:$M$122&lt;=Q$1,1,0))*INDIRECT(CONCATENATE("'Gastos com Pessoal'!",$BC45)))+SUM((Q$1&gt;='Gastos com Pessoal'!$F$7:$F$106)*(Q$1&lt;='Gastos com Pessoal'!$G$7:$G$106)*(IF('Gastos com Pessoal'!$R$7:$R$106&lt;=Q$1,1,0))*INDIRECT(CONCATENATE("'Gastos com Pessoal'!",$BD45)))+SUM((Q$1&gt;='Gastos com Pessoal'!$F$113:$F$122)*(Q$1&lt;='Gastos com Pessoal'!$G$113:$G$122)*(IF('Gastos com Pessoal'!$R$113:$R$122&lt;=Q$1,1,0))*INDIRECT(CONCATENATE("'Gastos com Pessoal'!",$BE45)))</f>
        <v>3320.5567999999998</v>
      </c>
      <c r="R45" s="152">
        <f t="array" aca="1" ref="R45" ca="1">SUM((R$1&gt;='Gastos com Pessoal'!$F$7:$F$106)*(R$1&lt;='Gastos com Pessoal'!$G$7:$G$106)*INDIRECT(CONCATENATE("'Encargos e Benefícios'!",$AX45)))+SUM((R$1&gt;='Gastos com Pessoal'!$F$113:$F$122)*(R$1&lt;='Gastos com Pessoal'!$G$113:$G$122)*INDIRECT(CONCATENATE("'Encargos e Benefícios'!",$AY45)))+SUM((R$1&gt;='Gastos com Pessoal'!$F$7:$F$106)*(R$1&lt;='Gastos com Pessoal'!$G$7:$G$106)*(IF('Gastos com Pessoal'!$H$7:$H$106&lt;=R$1,1,0))*INDIRECT(CONCATENATE("'Gastos com Pessoal'!",$AZ45)))+SUM((R$1&gt;='Gastos com Pessoal'!$F$113:$F$122)*(R$1&lt;='Gastos com Pessoal'!$G$113:$G$122)*(IF('Gastos com Pessoal'!$H$113:$H$122&lt;=R$1,1,0))*INDIRECT(CONCATENATE("'Gastos com Pessoal'!",$BA45)))+SUM((R$1&gt;='Gastos com Pessoal'!$F$7:$F$106)*(R$1&lt;='Gastos com Pessoal'!$G$7:$G$106)*(IF('Gastos com Pessoal'!$M$7:$M$106&lt;=R$1,1,0))*INDIRECT(CONCATENATE("'Gastos com Pessoal'!",$BB45)))+SUM((R$1&gt;='Gastos com Pessoal'!$F$113:$F$122)*(R$1&lt;='Gastos com Pessoal'!$G$113:$G$122)*(IF('Gastos com Pessoal'!$M$113:$M$122&lt;=R$1,1,0))*INDIRECT(CONCATENATE("'Gastos com Pessoal'!",$BC45)))+SUM((R$1&gt;='Gastos com Pessoal'!$F$7:$F$106)*(R$1&lt;='Gastos com Pessoal'!$G$7:$G$106)*(IF('Gastos com Pessoal'!$R$7:$R$106&lt;=R$1,1,0))*INDIRECT(CONCATENATE("'Gastos com Pessoal'!",$BD45)))+SUM((R$1&gt;='Gastos com Pessoal'!$F$113:$F$122)*(R$1&lt;='Gastos com Pessoal'!$G$113:$G$122)*(IF('Gastos com Pessoal'!$R$113:$R$122&lt;=R$1,1,0))*INDIRECT(CONCATENATE("'Gastos com Pessoal'!",$BE45)))</f>
        <v>3320.5567999999998</v>
      </c>
      <c r="S45" s="152">
        <f t="array" aca="1" ref="S45" ca="1">SUM((S$1&gt;='Gastos com Pessoal'!$F$7:$F$106)*(S$1&lt;='Gastos com Pessoal'!$G$7:$G$106)*INDIRECT(CONCATENATE("'Encargos e Benefícios'!",$AX45)))+SUM((S$1&gt;='Gastos com Pessoal'!$F$113:$F$122)*(S$1&lt;='Gastos com Pessoal'!$G$113:$G$122)*INDIRECT(CONCATENATE("'Encargos e Benefícios'!",$AY45)))+SUM((S$1&gt;='Gastos com Pessoal'!$F$7:$F$106)*(S$1&lt;='Gastos com Pessoal'!$G$7:$G$106)*(IF('Gastos com Pessoal'!$H$7:$H$106&lt;=S$1,1,0))*INDIRECT(CONCATENATE("'Gastos com Pessoal'!",$AZ45)))+SUM((S$1&gt;='Gastos com Pessoal'!$F$113:$F$122)*(S$1&lt;='Gastos com Pessoal'!$G$113:$G$122)*(IF('Gastos com Pessoal'!$H$113:$H$122&lt;=S$1,1,0))*INDIRECT(CONCATENATE("'Gastos com Pessoal'!",$BA45)))+SUM((S$1&gt;='Gastos com Pessoal'!$F$7:$F$106)*(S$1&lt;='Gastos com Pessoal'!$G$7:$G$106)*(IF('Gastos com Pessoal'!$M$7:$M$106&lt;=S$1,1,0))*INDIRECT(CONCATENATE("'Gastos com Pessoal'!",$BB45)))+SUM((S$1&gt;='Gastos com Pessoal'!$F$113:$F$122)*(S$1&lt;='Gastos com Pessoal'!$G$113:$G$122)*(IF('Gastos com Pessoal'!$M$113:$M$122&lt;=S$1,1,0))*INDIRECT(CONCATENATE("'Gastos com Pessoal'!",$BC45)))+SUM((S$1&gt;='Gastos com Pessoal'!$F$7:$F$106)*(S$1&lt;='Gastos com Pessoal'!$G$7:$G$106)*(IF('Gastos com Pessoal'!$R$7:$R$106&lt;=S$1,1,0))*INDIRECT(CONCATENATE("'Gastos com Pessoal'!",$BD45)))+SUM((S$1&gt;='Gastos com Pessoal'!$F$113:$F$122)*(S$1&lt;='Gastos com Pessoal'!$G$113:$G$122)*(IF('Gastos com Pessoal'!$R$113:$R$122&lt;=S$1,1,0))*INDIRECT(CONCATENATE("'Gastos com Pessoal'!",$BE45)))</f>
        <v>3353.7623679999997</v>
      </c>
      <c r="T45" s="152">
        <f t="array" aca="1" ref="T45" ca="1">SUM((T$1&gt;='Gastos com Pessoal'!$F$7:$F$106)*(T$1&lt;='Gastos com Pessoal'!$G$7:$G$106)*INDIRECT(CONCATENATE("'Encargos e Benefícios'!",$AX45)))+SUM((T$1&gt;='Gastos com Pessoal'!$F$113:$F$122)*(T$1&lt;='Gastos com Pessoal'!$G$113:$G$122)*INDIRECT(CONCATENATE("'Encargos e Benefícios'!",$AY45)))+SUM((T$1&gt;='Gastos com Pessoal'!$F$7:$F$106)*(T$1&lt;='Gastos com Pessoal'!$G$7:$G$106)*(IF('Gastos com Pessoal'!$H$7:$H$106&lt;=T$1,1,0))*INDIRECT(CONCATENATE("'Gastos com Pessoal'!",$AZ45)))+SUM((T$1&gt;='Gastos com Pessoal'!$F$113:$F$122)*(T$1&lt;='Gastos com Pessoal'!$G$113:$G$122)*(IF('Gastos com Pessoal'!$H$113:$H$122&lt;=T$1,1,0))*INDIRECT(CONCATENATE("'Gastos com Pessoal'!",$BA45)))+SUM((T$1&gt;='Gastos com Pessoal'!$F$7:$F$106)*(T$1&lt;='Gastos com Pessoal'!$G$7:$G$106)*(IF('Gastos com Pessoal'!$M$7:$M$106&lt;=T$1,1,0))*INDIRECT(CONCATENATE("'Gastos com Pessoal'!",$BB45)))+SUM((T$1&gt;='Gastos com Pessoal'!$F$113:$F$122)*(T$1&lt;='Gastos com Pessoal'!$G$113:$G$122)*(IF('Gastos com Pessoal'!$M$113:$M$122&lt;=T$1,1,0))*INDIRECT(CONCATENATE("'Gastos com Pessoal'!",$BC45)))+SUM((T$1&gt;='Gastos com Pessoal'!$F$7:$F$106)*(T$1&lt;='Gastos com Pessoal'!$G$7:$G$106)*(IF('Gastos com Pessoal'!$R$7:$R$106&lt;=T$1,1,0))*INDIRECT(CONCATENATE("'Gastos com Pessoal'!",$BD45)))+SUM((T$1&gt;='Gastos com Pessoal'!$F$113:$F$122)*(T$1&lt;='Gastos com Pessoal'!$G$113:$G$122)*(IF('Gastos com Pessoal'!$R$113:$R$122&lt;=T$1,1,0))*INDIRECT(CONCATENATE("'Gastos com Pessoal'!",$BE45)))</f>
        <v>3353.7623679999997</v>
      </c>
      <c r="U45" s="152">
        <f t="array" aca="1" ref="U45" ca="1">SUM((U$1&gt;='Gastos com Pessoal'!$F$7:$F$106)*(U$1&lt;='Gastos com Pessoal'!$G$7:$G$106)*INDIRECT(CONCATENATE("'Encargos e Benefícios'!",$AX45)))+SUM((U$1&gt;='Gastos com Pessoal'!$F$113:$F$122)*(U$1&lt;='Gastos com Pessoal'!$G$113:$G$122)*INDIRECT(CONCATENATE("'Encargos e Benefícios'!",$AY45)))+SUM((U$1&gt;='Gastos com Pessoal'!$F$7:$F$106)*(U$1&lt;='Gastos com Pessoal'!$G$7:$G$106)*(IF('Gastos com Pessoal'!$H$7:$H$106&lt;=U$1,1,0))*INDIRECT(CONCATENATE("'Gastos com Pessoal'!",$AZ45)))+SUM((U$1&gt;='Gastos com Pessoal'!$F$113:$F$122)*(U$1&lt;='Gastos com Pessoal'!$G$113:$G$122)*(IF('Gastos com Pessoal'!$H$113:$H$122&lt;=U$1,1,0))*INDIRECT(CONCATENATE("'Gastos com Pessoal'!",$BA45)))+SUM((U$1&gt;='Gastos com Pessoal'!$F$7:$F$106)*(U$1&lt;='Gastos com Pessoal'!$G$7:$G$106)*(IF('Gastos com Pessoal'!$M$7:$M$106&lt;=U$1,1,0))*INDIRECT(CONCATENATE("'Gastos com Pessoal'!",$BB45)))+SUM((U$1&gt;='Gastos com Pessoal'!$F$113:$F$122)*(U$1&lt;='Gastos com Pessoal'!$G$113:$G$122)*(IF('Gastos com Pessoal'!$M$113:$M$122&lt;=U$1,1,0))*INDIRECT(CONCATENATE("'Gastos com Pessoal'!",$BC45)))+SUM((U$1&gt;='Gastos com Pessoal'!$F$7:$F$106)*(U$1&lt;='Gastos com Pessoal'!$G$7:$G$106)*(IF('Gastos com Pessoal'!$R$7:$R$106&lt;=U$1,1,0))*INDIRECT(CONCATENATE("'Gastos com Pessoal'!",$BD45)))+SUM((U$1&gt;='Gastos com Pessoal'!$F$113:$F$122)*(U$1&lt;='Gastos com Pessoal'!$G$113:$G$122)*(IF('Gastos com Pessoal'!$R$113:$R$122&lt;=U$1,1,0))*INDIRECT(CONCATENATE("'Gastos com Pessoal'!",$BE45)))</f>
        <v>3353.7623679999997</v>
      </c>
      <c r="V45" s="152">
        <f t="array" aca="1" ref="V45" ca="1">SUM((V$1&gt;='Gastos com Pessoal'!$F$7:$F$106)*(V$1&lt;='Gastos com Pessoal'!$G$7:$G$106)*INDIRECT(CONCATENATE("'Encargos e Benefícios'!",$AX45)))+SUM((V$1&gt;='Gastos com Pessoal'!$F$113:$F$122)*(V$1&lt;='Gastos com Pessoal'!$G$113:$G$122)*INDIRECT(CONCATENATE("'Encargos e Benefícios'!",$AY45)))+SUM((V$1&gt;='Gastos com Pessoal'!$F$7:$F$106)*(V$1&lt;='Gastos com Pessoal'!$G$7:$G$106)*(IF('Gastos com Pessoal'!$H$7:$H$106&lt;=V$1,1,0))*INDIRECT(CONCATENATE("'Gastos com Pessoal'!",$AZ45)))+SUM((V$1&gt;='Gastos com Pessoal'!$F$113:$F$122)*(V$1&lt;='Gastos com Pessoal'!$G$113:$G$122)*(IF('Gastos com Pessoal'!$H$113:$H$122&lt;=V$1,1,0))*INDIRECT(CONCATENATE("'Gastos com Pessoal'!",$BA45)))+SUM((V$1&gt;='Gastos com Pessoal'!$F$7:$F$106)*(V$1&lt;='Gastos com Pessoal'!$G$7:$G$106)*(IF('Gastos com Pessoal'!$M$7:$M$106&lt;=V$1,1,0))*INDIRECT(CONCATENATE("'Gastos com Pessoal'!",$BB45)))+SUM((V$1&gt;='Gastos com Pessoal'!$F$113:$F$122)*(V$1&lt;='Gastos com Pessoal'!$G$113:$G$122)*(IF('Gastos com Pessoal'!$M$113:$M$122&lt;=V$1,1,0))*INDIRECT(CONCATENATE("'Gastos com Pessoal'!",$BC45)))+SUM((V$1&gt;='Gastos com Pessoal'!$F$7:$F$106)*(V$1&lt;='Gastos com Pessoal'!$G$7:$G$106)*(IF('Gastos com Pessoal'!$R$7:$R$106&lt;=V$1,1,0))*INDIRECT(CONCATENATE("'Gastos com Pessoal'!",$BD45)))+SUM((V$1&gt;='Gastos com Pessoal'!$F$113:$F$122)*(V$1&lt;='Gastos com Pessoal'!$G$113:$G$122)*(IF('Gastos com Pessoal'!$R$113:$R$122&lt;=V$1,1,0))*INDIRECT(CONCATENATE("'Gastos com Pessoal'!",$BE45)))</f>
        <v>3353.7623679999997</v>
      </c>
      <c r="W45" s="152">
        <f t="array" aca="1" ref="W45" ca="1">SUM((W$1&gt;='Gastos com Pessoal'!$F$7:$F$106)*(W$1&lt;='Gastos com Pessoal'!$G$7:$G$106)*INDIRECT(CONCATENATE("'Encargos e Benefícios'!",$AX45)))+SUM((W$1&gt;='Gastos com Pessoal'!$F$113:$F$122)*(W$1&lt;='Gastos com Pessoal'!$G$113:$G$122)*INDIRECT(CONCATENATE("'Encargos e Benefícios'!",$AY45)))+SUM((W$1&gt;='Gastos com Pessoal'!$F$7:$F$106)*(W$1&lt;='Gastos com Pessoal'!$G$7:$G$106)*(IF('Gastos com Pessoal'!$H$7:$H$106&lt;=W$1,1,0))*INDIRECT(CONCATENATE("'Gastos com Pessoal'!",$AZ45)))+SUM((W$1&gt;='Gastos com Pessoal'!$F$113:$F$122)*(W$1&lt;='Gastos com Pessoal'!$G$113:$G$122)*(IF('Gastos com Pessoal'!$H$113:$H$122&lt;=W$1,1,0))*INDIRECT(CONCATENATE("'Gastos com Pessoal'!",$BA45)))+SUM((W$1&gt;='Gastos com Pessoal'!$F$7:$F$106)*(W$1&lt;='Gastos com Pessoal'!$G$7:$G$106)*(IF('Gastos com Pessoal'!$M$7:$M$106&lt;=W$1,1,0))*INDIRECT(CONCATENATE("'Gastos com Pessoal'!",$BB45)))+SUM((W$1&gt;='Gastos com Pessoal'!$F$113:$F$122)*(W$1&lt;='Gastos com Pessoal'!$G$113:$G$122)*(IF('Gastos com Pessoal'!$M$113:$M$122&lt;=W$1,1,0))*INDIRECT(CONCATENATE("'Gastos com Pessoal'!",$BC45)))+SUM((W$1&gt;='Gastos com Pessoal'!$F$7:$F$106)*(W$1&lt;='Gastos com Pessoal'!$G$7:$G$106)*(IF('Gastos com Pessoal'!$R$7:$R$106&lt;=W$1,1,0))*INDIRECT(CONCATENATE("'Gastos com Pessoal'!",$BD45)))+SUM((W$1&gt;='Gastos com Pessoal'!$F$113:$F$122)*(W$1&lt;='Gastos com Pessoal'!$G$113:$G$122)*(IF('Gastos com Pessoal'!$R$113:$R$122&lt;=W$1,1,0))*INDIRECT(CONCATENATE("'Gastos com Pessoal'!",$BE45)))</f>
        <v>3353.7623679999997</v>
      </c>
      <c r="X45" s="152">
        <f t="array" aca="1" ref="X45" ca="1">SUM((X$1&gt;='Gastos com Pessoal'!$F$7:$F$106)*(X$1&lt;='Gastos com Pessoal'!$G$7:$G$106)*INDIRECT(CONCATENATE("'Encargos e Benefícios'!",$AX45)))+SUM((X$1&gt;='Gastos com Pessoal'!$F$113:$F$122)*(X$1&lt;='Gastos com Pessoal'!$G$113:$G$122)*INDIRECT(CONCATENATE("'Encargos e Benefícios'!",$AY45)))+SUM((X$1&gt;='Gastos com Pessoal'!$F$7:$F$106)*(X$1&lt;='Gastos com Pessoal'!$G$7:$G$106)*(IF('Gastos com Pessoal'!$H$7:$H$106&lt;=X$1,1,0))*INDIRECT(CONCATENATE("'Gastos com Pessoal'!",$AZ45)))+SUM((X$1&gt;='Gastos com Pessoal'!$F$113:$F$122)*(X$1&lt;='Gastos com Pessoal'!$G$113:$G$122)*(IF('Gastos com Pessoal'!$H$113:$H$122&lt;=X$1,1,0))*INDIRECT(CONCATENATE("'Gastos com Pessoal'!",$BA45)))+SUM((X$1&gt;='Gastos com Pessoal'!$F$7:$F$106)*(X$1&lt;='Gastos com Pessoal'!$G$7:$G$106)*(IF('Gastos com Pessoal'!$M$7:$M$106&lt;=X$1,1,0))*INDIRECT(CONCATENATE("'Gastos com Pessoal'!",$BB45)))+SUM((X$1&gt;='Gastos com Pessoal'!$F$113:$F$122)*(X$1&lt;='Gastos com Pessoal'!$G$113:$G$122)*(IF('Gastos com Pessoal'!$M$113:$M$122&lt;=X$1,1,0))*INDIRECT(CONCATENATE("'Gastos com Pessoal'!",$BC45)))+SUM((X$1&gt;='Gastos com Pessoal'!$F$7:$F$106)*(X$1&lt;='Gastos com Pessoal'!$G$7:$G$106)*(IF('Gastos com Pessoal'!$R$7:$R$106&lt;=X$1,1,0))*INDIRECT(CONCATENATE("'Gastos com Pessoal'!",$BD45)))+SUM((X$1&gt;='Gastos com Pessoal'!$F$113:$F$122)*(X$1&lt;='Gastos com Pessoal'!$G$113:$G$122)*(IF('Gastos com Pessoal'!$R$113:$R$122&lt;=X$1,1,0))*INDIRECT(CONCATENATE("'Gastos com Pessoal'!",$BE45)))</f>
        <v>3353.7623679999997</v>
      </c>
      <c r="Y45" s="152">
        <f t="array" aca="1" ref="Y45" ca="1">SUM((Y$1&gt;='Gastos com Pessoal'!$F$7:$F$106)*(Y$1&lt;='Gastos com Pessoal'!$G$7:$G$106)*INDIRECT(CONCATENATE("'Encargos e Benefícios'!",$AX45)))+SUM((Y$1&gt;='Gastos com Pessoal'!$F$113:$F$122)*(Y$1&lt;='Gastos com Pessoal'!$G$113:$G$122)*INDIRECT(CONCATENATE("'Encargos e Benefícios'!",$AY45)))+SUM((Y$1&gt;='Gastos com Pessoal'!$F$7:$F$106)*(Y$1&lt;='Gastos com Pessoal'!$G$7:$G$106)*(IF('Gastos com Pessoal'!$H$7:$H$106&lt;=Y$1,1,0))*INDIRECT(CONCATENATE("'Gastos com Pessoal'!",$AZ45)))+SUM((Y$1&gt;='Gastos com Pessoal'!$F$113:$F$122)*(Y$1&lt;='Gastos com Pessoal'!$G$113:$G$122)*(IF('Gastos com Pessoal'!$H$113:$H$122&lt;=Y$1,1,0))*INDIRECT(CONCATENATE("'Gastos com Pessoal'!",$BA45)))+SUM((Y$1&gt;='Gastos com Pessoal'!$F$7:$F$106)*(Y$1&lt;='Gastos com Pessoal'!$G$7:$G$106)*(IF('Gastos com Pessoal'!$M$7:$M$106&lt;=Y$1,1,0))*INDIRECT(CONCATENATE("'Gastos com Pessoal'!",$BB45)))+SUM((Y$1&gt;='Gastos com Pessoal'!$F$113:$F$122)*(Y$1&lt;='Gastos com Pessoal'!$G$113:$G$122)*(IF('Gastos com Pessoal'!$M$113:$M$122&lt;=Y$1,1,0))*INDIRECT(CONCATENATE("'Gastos com Pessoal'!",$BC45)))+SUM((Y$1&gt;='Gastos com Pessoal'!$F$7:$F$106)*(Y$1&lt;='Gastos com Pessoal'!$G$7:$G$106)*(IF('Gastos com Pessoal'!$R$7:$R$106&lt;=Y$1,1,0))*INDIRECT(CONCATENATE("'Gastos com Pessoal'!",$BD45)))+SUM((Y$1&gt;='Gastos com Pessoal'!$F$113:$F$122)*(Y$1&lt;='Gastos com Pessoal'!$G$113:$G$122)*(IF('Gastos com Pessoal'!$R$113:$R$122&lt;=Y$1,1,0))*INDIRECT(CONCATENATE("'Gastos com Pessoal'!",$BE45)))</f>
        <v>3353.7623679999997</v>
      </c>
      <c r="Z45" s="152">
        <f t="array" aca="1" ref="Z45" ca="1">SUM((Z$1&gt;='Gastos com Pessoal'!$F$7:$F$106)*(Z$1&lt;='Gastos com Pessoal'!$G$7:$G$106)*INDIRECT(CONCATENATE("'Encargos e Benefícios'!",$AX45)))+SUM((Z$1&gt;='Gastos com Pessoal'!$F$113:$F$122)*(Z$1&lt;='Gastos com Pessoal'!$G$113:$G$122)*INDIRECT(CONCATENATE("'Encargos e Benefícios'!",$AY45)))+SUM((Z$1&gt;='Gastos com Pessoal'!$F$7:$F$106)*(Z$1&lt;='Gastos com Pessoal'!$G$7:$G$106)*(IF('Gastos com Pessoal'!$H$7:$H$106&lt;=Z$1,1,0))*INDIRECT(CONCATENATE("'Gastos com Pessoal'!",$AZ45)))+SUM((Z$1&gt;='Gastos com Pessoal'!$F$113:$F$122)*(Z$1&lt;='Gastos com Pessoal'!$G$113:$G$122)*(IF('Gastos com Pessoal'!$H$113:$H$122&lt;=Z$1,1,0))*INDIRECT(CONCATENATE("'Gastos com Pessoal'!",$BA45)))+SUM((Z$1&gt;='Gastos com Pessoal'!$F$7:$F$106)*(Z$1&lt;='Gastos com Pessoal'!$G$7:$G$106)*(IF('Gastos com Pessoal'!$M$7:$M$106&lt;=Z$1,1,0))*INDIRECT(CONCATENATE("'Gastos com Pessoal'!",$BB45)))+SUM((Z$1&gt;='Gastos com Pessoal'!$F$113:$F$122)*(Z$1&lt;='Gastos com Pessoal'!$G$113:$G$122)*(IF('Gastos com Pessoal'!$M$113:$M$122&lt;=Z$1,1,0))*INDIRECT(CONCATENATE("'Gastos com Pessoal'!",$BC45)))+SUM((Z$1&gt;='Gastos com Pessoal'!$F$7:$F$106)*(Z$1&lt;='Gastos com Pessoal'!$G$7:$G$106)*(IF('Gastos com Pessoal'!$R$7:$R$106&lt;=Z$1,1,0))*INDIRECT(CONCATENATE("'Gastos com Pessoal'!",$BD45)))+SUM((Z$1&gt;='Gastos com Pessoal'!$F$113:$F$122)*(Z$1&lt;='Gastos com Pessoal'!$G$113:$G$122)*(IF('Gastos com Pessoal'!$R$113:$R$122&lt;=Z$1,1,0))*INDIRECT(CONCATENATE("'Gastos com Pessoal'!",$BE45)))</f>
        <v>3353.7623679999997</v>
      </c>
      <c r="AA45" s="152">
        <f t="array" aca="1" ref="AA45" ca="1">SUM((AA$1&gt;='Gastos com Pessoal'!$F$7:$F$106)*(AA$1&lt;='Gastos com Pessoal'!$G$7:$G$106)*INDIRECT(CONCATENATE("'Encargos e Benefícios'!",$AX45)))+SUM((AA$1&gt;='Gastos com Pessoal'!$F$113:$F$122)*(AA$1&lt;='Gastos com Pessoal'!$G$113:$G$122)*INDIRECT(CONCATENATE("'Encargos e Benefícios'!",$AY45)))+SUM((AA$1&gt;='Gastos com Pessoal'!$F$7:$F$106)*(AA$1&lt;='Gastos com Pessoal'!$G$7:$G$106)*(IF('Gastos com Pessoal'!$H$7:$H$106&lt;=AA$1,1,0))*INDIRECT(CONCATENATE("'Gastos com Pessoal'!",$AZ45)))+SUM((AA$1&gt;='Gastos com Pessoal'!$F$113:$F$122)*(AA$1&lt;='Gastos com Pessoal'!$G$113:$G$122)*(IF('Gastos com Pessoal'!$H$113:$H$122&lt;=AA$1,1,0))*INDIRECT(CONCATENATE("'Gastos com Pessoal'!",$BA45)))+SUM((AA$1&gt;='Gastos com Pessoal'!$F$7:$F$106)*(AA$1&lt;='Gastos com Pessoal'!$G$7:$G$106)*(IF('Gastos com Pessoal'!$M$7:$M$106&lt;=AA$1,1,0))*INDIRECT(CONCATENATE("'Gastos com Pessoal'!",$BB45)))+SUM((AA$1&gt;='Gastos com Pessoal'!$F$113:$F$122)*(AA$1&lt;='Gastos com Pessoal'!$G$113:$G$122)*(IF('Gastos com Pessoal'!$M$113:$M$122&lt;=AA$1,1,0))*INDIRECT(CONCATENATE("'Gastos com Pessoal'!",$BC45)))+SUM((AA$1&gt;='Gastos com Pessoal'!$F$7:$F$106)*(AA$1&lt;='Gastos com Pessoal'!$G$7:$G$106)*(IF('Gastos com Pessoal'!$R$7:$R$106&lt;=AA$1,1,0))*INDIRECT(CONCATENATE("'Gastos com Pessoal'!",$BD45)))+SUM((AA$1&gt;='Gastos com Pessoal'!$F$113:$F$122)*(AA$1&lt;='Gastos com Pessoal'!$G$113:$G$122)*(IF('Gastos com Pessoal'!$R$113:$R$122&lt;=AA$1,1,0))*INDIRECT(CONCATENATE("'Gastos com Pessoal'!",$BE45)))</f>
        <v>0</v>
      </c>
      <c r="AB45" s="152">
        <f t="array" aca="1" ref="AB45" ca="1">SUM((AB$1&gt;='Gastos com Pessoal'!$F$7:$F$106)*(AB$1&lt;='Gastos com Pessoal'!$G$7:$G$106)*INDIRECT(CONCATENATE("'Encargos e Benefícios'!",$AX45)))+SUM((AB$1&gt;='Gastos com Pessoal'!$F$113:$F$122)*(AB$1&lt;='Gastos com Pessoal'!$G$113:$G$122)*INDIRECT(CONCATENATE("'Encargos e Benefícios'!",$AY45)))+SUM((AB$1&gt;='Gastos com Pessoal'!$F$7:$F$106)*(AB$1&lt;='Gastos com Pessoal'!$G$7:$G$106)*(IF('Gastos com Pessoal'!$H$7:$H$106&lt;=AB$1,1,0))*INDIRECT(CONCATENATE("'Gastos com Pessoal'!",$AZ45)))+SUM((AB$1&gt;='Gastos com Pessoal'!$F$113:$F$122)*(AB$1&lt;='Gastos com Pessoal'!$G$113:$G$122)*(IF('Gastos com Pessoal'!$H$113:$H$122&lt;=AB$1,1,0))*INDIRECT(CONCATENATE("'Gastos com Pessoal'!",$BA45)))+SUM((AB$1&gt;='Gastos com Pessoal'!$F$7:$F$106)*(AB$1&lt;='Gastos com Pessoal'!$G$7:$G$106)*(IF('Gastos com Pessoal'!$M$7:$M$106&lt;=AB$1,1,0))*INDIRECT(CONCATENATE("'Gastos com Pessoal'!",$BB45)))+SUM((AB$1&gt;='Gastos com Pessoal'!$F$113:$F$122)*(AB$1&lt;='Gastos com Pessoal'!$G$113:$G$122)*(IF('Gastos com Pessoal'!$M$113:$M$122&lt;=AB$1,1,0))*INDIRECT(CONCATENATE("'Gastos com Pessoal'!",$BC45)))+SUM((AB$1&gt;='Gastos com Pessoal'!$F$7:$F$106)*(AB$1&lt;='Gastos com Pessoal'!$G$7:$G$106)*(IF('Gastos com Pessoal'!$R$7:$R$106&lt;=AB$1,1,0))*INDIRECT(CONCATENATE("'Gastos com Pessoal'!",$BD45)))+SUM((AB$1&gt;='Gastos com Pessoal'!$F$113:$F$122)*(AB$1&lt;='Gastos com Pessoal'!$G$113:$G$122)*(IF('Gastos com Pessoal'!$R$113:$R$122&lt;=AB$1,1,0))*INDIRECT(CONCATENATE("'Gastos com Pessoal'!",$BE45)))</f>
        <v>0</v>
      </c>
      <c r="AC45" s="152">
        <f t="array" aca="1" ref="AC45" ca="1">SUM((AC$1&gt;='Gastos com Pessoal'!$F$7:$F$106)*(AC$1&lt;='Gastos com Pessoal'!$G$7:$G$106)*INDIRECT(CONCATENATE("'Encargos e Benefícios'!",$AX45)))+SUM((AC$1&gt;='Gastos com Pessoal'!$F$113:$F$122)*(AC$1&lt;='Gastos com Pessoal'!$G$113:$G$122)*INDIRECT(CONCATENATE("'Encargos e Benefícios'!",$AY45)))+SUM((AC$1&gt;='Gastos com Pessoal'!$F$7:$F$106)*(AC$1&lt;='Gastos com Pessoal'!$G$7:$G$106)*(IF('Gastos com Pessoal'!$H$7:$H$106&lt;=AC$1,1,0))*INDIRECT(CONCATENATE("'Gastos com Pessoal'!",$AZ45)))+SUM((AC$1&gt;='Gastos com Pessoal'!$F$113:$F$122)*(AC$1&lt;='Gastos com Pessoal'!$G$113:$G$122)*(IF('Gastos com Pessoal'!$H$113:$H$122&lt;=AC$1,1,0))*INDIRECT(CONCATENATE("'Gastos com Pessoal'!",$BA45)))+SUM((AC$1&gt;='Gastos com Pessoal'!$F$7:$F$106)*(AC$1&lt;='Gastos com Pessoal'!$G$7:$G$106)*(IF('Gastos com Pessoal'!$M$7:$M$106&lt;=AC$1,1,0))*INDIRECT(CONCATENATE("'Gastos com Pessoal'!",$BB45)))+SUM((AC$1&gt;='Gastos com Pessoal'!$F$113:$F$122)*(AC$1&lt;='Gastos com Pessoal'!$G$113:$G$122)*(IF('Gastos com Pessoal'!$M$113:$M$122&lt;=AC$1,1,0))*INDIRECT(CONCATENATE("'Gastos com Pessoal'!",$BC45)))+SUM((AC$1&gt;='Gastos com Pessoal'!$F$7:$F$106)*(AC$1&lt;='Gastos com Pessoal'!$G$7:$G$106)*(IF('Gastos com Pessoal'!$R$7:$R$106&lt;=AC$1,1,0))*INDIRECT(CONCATENATE("'Gastos com Pessoal'!",$BD45)))+SUM((AC$1&gt;='Gastos com Pessoal'!$F$113:$F$122)*(AC$1&lt;='Gastos com Pessoal'!$G$113:$G$122)*(IF('Gastos com Pessoal'!$R$113:$R$122&lt;=AC$1,1,0))*INDIRECT(CONCATENATE("'Gastos com Pessoal'!",$BE45)))</f>
        <v>0</v>
      </c>
      <c r="AD45" s="152">
        <f t="array" aca="1" ref="AD45" ca="1">SUM((AD$1&gt;='Gastos com Pessoal'!$F$7:$F$106)*(AD$1&lt;='Gastos com Pessoal'!$G$7:$G$106)*INDIRECT(CONCATENATE("'Encargos e Benefícios'!",$AX45)))+SUM((AD$1&gt;='Gastos com Pessoal'!$F$113:$F$122)*(AD$1&lt;='Gastos com Pessoal'!$G$113:$G$122)*INDIRECT(CONCATENATE("'Encargos e Benefícios'!",$AY45)))+SUM((AD$1&gt;='Gastos com Pessoal'!$F$7:$F$106)*(AD$1&lt;='Gastos com Pessoal'!$G$7:$G$106)*(IF('Gastos com Pessoal'!$H$7:$H$106&lt;=AD$1,1,0))*INDIRECT(CONCATENATE("'Gastos com Pessoal'!",$AZ45)))+SUM((AD$1&gt;='Gastos com Pessoal'!$F$113:$F$122)*(AD$1&lt;='Gastos com Pessoal'!$G$113:$G$122)*(IF('Gastos com Pessoal'!$H$113:$H$122&lt;=AD$1,1,0))*INDIRECT(CONCATENATE("'Gastos com Pessoal'!",$BA45)))+SUM((AD$1&gt;='Gastos com Pessoal'!$F$7:$F$106)*(AD$1&lt;='Gastos com Pessoal'!$G$7:$G$106)*(IF('Gastos com Pessoal'!$M$7:$M$106&lt;=AD$1,1,0))*INDIRECT(CONCATENATE("'Gastos com Pessoal'!",$BB45)))+SUM((AD$1&gt;='Gastos com Pessoal'!$F$113:$F$122)*(AD$1&lt;='Gastos com Pessoal'!$G$113:$G$122)*(IF('Gastos com Pessoal'!$M$113:$M$122&lt;=AD$1,1,0))*INDIRECT(CONCATENATE("'Gastos com Pessoal'!",$BC45)))+SUM((AD$1&gt;='Gastos com Pessoal'!$F$7:$F$106)*(AD$1&lt;='Gastos com Pessoal'!$G$7:$G$106)*(IF('Gastos com Pessoal'!$R$7:$R$106&lt;=AD$1,1,0))*INDIRECT(CONCATENATE("'Gastos com Pessoal'!",$BD45)))+SUM((AD$1&gt;='Gastos com Pessoal'!$F$113:$F$122)*(AD$1&lt;='Gastos com Pessoal'!$G$113:$G$122)*(IF('Gastos com Pessoal'!$R$113:$R$122&lt;=AD$1,1,0))*INDIRECT(CONCATENATE("'Gastos com Pessoal'!",$BE45)))</f>
        <v>0</v>
      </c>
      <c r="AE45" s="152">
        <f t="array" aca="1" ref="AE45" ca="1">SUM((AE$1&gt;='Gastos com Pessoal'!$F$7:$F$106)*(AE$1&lt;='Gastos com Pessoal'!$G$7:$G$106)*INDIRECT(CONCATENATE("'Encargos e Benefícios'!",$AX45)))+SUM((AE$1&gt;='Gastos com Pessoal'!$F$113:$F$122)*(AE$1&lt;='Gastos com Pessoal'!$G$113:$G$122)*INDIRECT(CONCATENATE("'Encargos e Benefícios'!",$AY45)))+SUM((AE$1&gt;='Gastos com Pessoal'!$F$7:$F$106)*(AE$1&lt;='Gastos com Pessoal'!$G$7:$G$106)*(IF('Gastos com Pessoal'!$H$7:$H$106&lt;=AE$1,1,0))*INDIRECT(CONCATENATE("'Gastos com Pessoal'!",$AZ45)))+SUM((AE$1&gt;='Gastos com Pessoal'!$F$113:$F$122)*(AE$1&lt;='Gastos com Pessoal'!$G$113:$G$122)*(IF('Gastos com Pessoal'!$H$113:$H$122&lt;=AE$1,1,0))*INDIRECT(CONCATENATE("'Gastos com Pessoal'!",$BA45)))+SUM((AE$1&gt;='Gastos com Pessoal'!$F$7:$F$106)*(AE$1&lt;='Gastos com Pessoal'!$G$7:$G$106)*(IF('Gastos com Pessoal'!$M$7:$M$106&lt;=AE$1,1,0))*INDIRECT(CONCATENATE("'Gastos com Pessoal'!",$BB45)))+SUM((AE$1&gt;='Gastos com Pessoal'!$F$113:$F$122)*(AE$1&lt;='Gastos com Pessoal'!$G$113:$G$122)*(IF('Gastos com Pessoal'!$M$113:$M$122&lt;=AE$1,1,0))*INDIRECT(CONCATENATE("'Gastos com Pessoal'!",$BC45)))+SUM((AE$1&gt;='Gastos com Pessoal'!$F$7:$F$106)*(AE$1&lt;='Gastos com Pessoal'!$G$7:$G$106)*(IF('Gastos com Pessoal'!$R$7:$R$106&lt;=AE$1,1,0))*INDIRECT(CONCATENATE("'Gastos com Pessoal'!",$BD45)))+SUM((AE$1&gt;='Gastos com Pessoal'!$F$113:$F$122)*(AE$1&lt;='Gastos com Pessoal'!$G$113:$G$122)*(IF('Gastos com Pessoal'!$R$113:$R$122&lt;=AE$1,1,0))*INDIRECT(CONCATENATE("'Gastos com Pessoal'!",$BE45)))</f>
        <v>0</v>
      </c>
      <c r="AF45" s="152">
        <f t="array" aca="1" ref="AF45" ca="1">SUM((AF$1&gt;='Gastos com Pessoal'!$F$7:$F$106)*(AF$1&lt;='Gastos com Pessoal'!$G$7:$G$106)*INDIRECT(CONCATENATE("'Encargos e Benefícios'!",$AX45)))+SUM((AF$1&gt;='Gastos com Pessoal'!$F$113:$F$122)*(AF$1&lt;='Gastos com Pessoal'!$G$113:$G$122)*INDIRECT(CONCATENATE("'Encargos e Benefícios'!",$AY45)))+SUM((AF$1&gt;='Gastos com Pessoal'!$F$7:$F$106)*(AF$1&lt;='Gastos com Pessoal'!$G$7:$G$106)*(IF('Gastos com Pessoal'!$H$7:$H$106&lt;=AF$1,1,0))*INDIRECT(CONCATENATE("'Gastos com Pessoal'!",$AZ45)))+SUM((AF$1&gt;='Gastos com Pessoal'!$F$113:$F$122)*(AF$1&lt;='Gastos com Pessoal'!$G$113:$G$122)*(IF('Gastos com Pessoal'!$H$113:$H$122&lt;=AF$1,1,0))*INDIRECT(CONCATENATE("'Gastos com Pessoal'!",$BA45)))+SUM((AF$1&gt;='Gastos com Pessoal'!$F$7:$F$106)*(AF$1&lt;='Gastos com Pessoal'!$G$7:$G$106)*(IF('Gastos com Pessoal'!$M$7:$M$106&lt;=AF$1,1,0))*INDIRECT(CONCATENATE("'Gastos com Pessoal'!",$BB45)))+SUM((AF$1&gt;='Gastos com Pessoal'!$F$113:$F$122)*(AF$1&lt;='Gastos com Pessoal'!$G$113:$G$122)*(IF('Gastos com Pessoal'!$M$113:$M$122&lt;=AF$1,1,0))*INDIRECT(CONCATENATE("'Gastos com Pessoal'!",$BC45)))+SUM((AF$1&gt;='Gastos com Pessoal'!$F$7:$F$106)*(AF$1&lt;='Gastos com Pessoal'!$G$7:$G$106)*(IF('Gastos com Pessoal'!$R$7:$R$106&lt;=AF$1,1,0))*INDIRECT(CONCATENATE("'Gastos com Pessoal'!",$BD45)))+SUM((AF$1&gt;='Gastos com Pessoal'!$F$113:$F$122)*(AF$1&lt;='Gastos com Pessoal'!$G$113:$G$122)*(IF('Gastos com Pessoal'!$R$113:$R$122&lt;=AF$1,1,0))*INDIRECT(CONCATENATE("'Gastos com Pessoal'!",$BE45)))</f>
        <v>0</v>
      </c>
      <c r="AG45" s="152">
        <f t="array" aca="1" ref="AG45" ca="1">SUM((AG$1&gt;='Gastos com Pessoal'!$F$7:$F$106)*(AG$1&lt;='Gastos com Pessoal'!$G$7:$G$106)*INDIRECT(CONCATENATE("'Encargos e Benefícios'!",$AX45)))+SUM((AG$1&gt;='Gastos com Pessoal'!$F$113:$F$122)*(AG$1&lt;='Gastos com Pessoal'!$G$113:$G$122)*INDIRECT(CONCATENATE("'Encargos e Benefícios'!",$AY45)))+SUM((AG$1&gt;='Gastos com Pessoal'!$F$7:$F$106)*(AG$1&lt;='Gastos com Pessoal'!$G$7:$G$106)*(IF('Gastos com Pessoal'!$H$7:$H$106&lt;=AG$1,1,0))*INDIRECT(CONCATENATE("'Gastos com Pessoal'!",$AZ45)))+SUM((AG$1&gt;='Gastos com Pessoal'!$F$113:$F$122)*(AG$1&lt;='Gastos com Pessoal'!$G$113:$G$122)*(IF('Gastos com Pessoal'!$H$113:$H$122&lt;=AG$1,1,0))*INDIRECT(CONCATENATE("'Gastos com Pessoal'!",$BA45)))+SUM((AG$1&gt;='Gastos com Pessoal'!$F$7:$F$106)*(AG$1&lt;='Gastos com Pessoal'!$G$7:$G$106)*(IF('Gastos com Pessoal'!$M$7:$M$106&lt;=AG$1,1,0))*INDIRECT(CONCATENATE("'Gastos com Pessoal'!",$BB45)))+SUM((AG$1&gt;='Gastos com Pessoal'!$F$113:$F$122)*(AG$1&lt;='Gastos com Pessoal'!$G$113:$G$122)*(IF('Gastos com Pessoal'!$M$113:$M$122&lt;=AG$1,1,0))*INDIRECT(CONCATENATE("'Gastos com Pessoal'!",$BC45)))+SUM((AG$1&gt;='Gastos com Pessoal'!$F$7:$F$106)*(AG$1&lt;='Gastos com Pessoal'!$G$7:$G$106)*(IF('Gastos com Pessoal'!$R$7:$R$106&lt;=AG$1,1,0))*INDIRECT(CONCATENATE("'Gastos com Pessoal'!",$BD45)))+SUM((AG$1&gt;='Gastos com Pessoal'!$F$113:$F$122)*(AG$1&lt;='Gastos com Pessoal'!$G$113:$G$122)*(IF('Gastos com Pessoal'!$R$113:$R$122&lt;=AG$1,1,0))*INDIRECT(CONCATENATE("'Gastos com Pessoal'!",$BE45)))</f>
        <v>0</v>
      </c>
      <c r="AH45" s="152">
        <f t="array" aca="1" ref="AH45" ca="1">SUM((AH$1&gt;='Gastos com Pessoal'!$F$7:$F$106)*(AH$1&lt;='Gastos com Pessoal'!$G$7:$G$106)*INDIRECT(CONCATENATE("'Encargos e Benefícios'!",$AX45)))+SUM((AH$1&gt;='Gastos com Pessoal'!$F$113:$F$122)*(AH$1&lt;='Gastos com Pessoal'!$G$113:$G$122)*INDIRECT(CONCATENATE("'Encargos e Benefícios'!",$AY45)))+SUM((AH$1&gt;='Gastos com Pessoal'!$F$7:$F$106)*(AH$1&lt;='Gastos com Pessoal'!$G$7:$G$106)*(IF('Gastos com Pessoal'!$H$7:$H$106&lt;=AH$1,1,0))*INDIRECT(CONCATENATE("'Gastos com Pessoal'!",$AZ45)))+SUM((AH$1&gt;='Gastos com Pessoal'!$F$113:$F$122)*(AH$1&lt;='Gastos com Pessoal'!$G$113:$G$122)*(IF('Gastos com Pessoal'!$H$113:$H$122&lt;=AH$1,1,0))*INDIRECT(CONCATENATE("'Gastos com Pessoal'!",$BA45)))+SUM((AH$1&gt;='Gastos com Pessoal'!$F$7:$F$106)*(AH$1&lt;='Gastos com Pessoal'!$G$7:$G$106)*(IF('Gastos com Pessoal'!$M$7:$M$106&lt;=AH$1,1,0))*INDIRECT(CONCATENATE("'Gastos com Pessoal'!",$BB45)))+SUM((AH$1&gt;='Gastos com Pessoal'!$F$113:$F$122)*(AH$1&lt;='Gastos com Pessoal'!$G$113:$G$122)*(IF('Gastos com Pessoal'!$M$113:$M$122&lt;=AH$1,1,0))*INDIRECT(CONCATENATE("'Gastos com Pessoal'!",$BC45)))+SUM((AH$1&gt;='Gastos com Pessoal'!$F$7:$F$106)*(AH$1&lt;='Gastos com Pessoal'!$G$7:$G$106)*(IF('Gastos com Pessoal'!$R$7:$R$106&lt;=AH$1,1,0))*INDIRECT(CONCATENATE("'Gastos com Pessoal'!",$BD45)))+SUM((AH$1&gt;='Gastos com Pessoal'!$F$113:$F$122)*(AH$1&lt;='Gastos com Pessoal'!$G$113:$G$122)*(IF('Gastos com Pessoal'!$R$113:$R$122&lt;=AH$1,1,0))*INDIRECT(CONCATENATE("'Gastos com Pessoal'!",$BE45)))</f>
        <v>0</v>
      </c>
      <c r="AI45" s="152">
        <f t="array" aca="1" ref="AI45" ca="1">SUM((AI$1&gt;='Gastos com Pessoal'!$F$7:$F$106)*(AI$1&lt;='Gastos com Pessoal'!$G$7:$G$106)*INDIRECT(CONCATENATE("'Encargos e Benefícios'!",$AX45)))+SUM((AI$1&gt;='Gastos com Pessoal'!$F$113:$F$122)*(AI$1&lt;='Gastos com Pessoal'!$G$113:$G$122)*INDIRECT(CONCATENATE("'Encargos e Benefícios'!",$AY45)))+SUM((AI$1&gt;='Gastos com Pessoal'!$F$7:$F$106)*(AI$1&lt;='Gastos com Pessoal'!$G$7:$G$106)*(IF('Gastos com Pessoal'!$H$7:$H$106&lt;=AI$1,1,0))*INDIRECT(CONCATENATE("'Gastos com Pessoal'!",$AZ45)))+SUM((AI$1&gt;='Gastos com Pessoal'!$F$113:$F$122)*(AI$1&lt;='Gastos com Pessoal'!$G$113:$G$122)*(IF('Gastos com Pessoal'!$H$113:$H$122&lt;=AI$1,1,0))*INDIRECT(CONCATENATE("'Gastos com Pessoal'!",$BA45)))+SUM((AI$1&gt;='Gastos com Pessoal'!$F$7:$F$106)*(AI$1&lt;='Gastos com Pessoal'!$G$7:$G$106)*(IF('Gastos com Pessoal'!$M$7:$M$106&lt;=AI$1,1,0))*INDIRECT(CONCATENATE("'Gastos com Pessoal'!",$BB45)))+SUM((AI$1&gt;='Gastos com Pessoal'!$F$113:$F$122)*(AI$1&lt;='Gastos com Pessoal'!$G$113:$G$122)*(IF('Gastos com Pessoal'!$M$113:$M$122&lt;=AI$1,1,0))*INDIRECT(CONCATENATE("'Gastos com Pessoal'!",$BC45)))+SUM((AI$1&gt;='Gastos com Pessoal'!$F$7:$F$106)*(AI$1&lt;='Gastos com Pessoal'!$G$7:$G$106)*(IF('Gastos com Pessoal'!$R$7:$R$106&lt;=AI$1,1,0))*INDIRECT(CONCATENATE("'Gastos com Pessoal'!",$BD45)))+SUM((AI$1&gt;='Gastos com Pessoal'!$F$113:$F$122)*(AI$1&lt;='Gastos com Pessoal'!$G$113:$G$122)*(IF('Gastos com Pessoal'!$R$113:$R$122&lt;=AI$1,1,0))*INDIRECT(CONCATENATE("'Gastos com Pessoal'!",$BE45)))</f>
        <v>0</v>
      </c>
      <c r="AJ45" s="152">
        <f t="array" aca="1" ref="AJ45" ca="1">SUM((AJ$1&gt;='Gastos com Pessoal'!$F$7:$F$106)*(AJ$1&lt;='Gastos com Pessoal'!$G$7:$G$106)*INDIRECT(CONCATENATE("'Encargos e Benefícios'!",$AX45)))+SUM((AJ$1&gt;='Gastos com Pessoal'!$F$113:$F$122)*(AJ$1&lt;='Gastos com Pessoal'!$G$113:$G$122)*INDIRECT(CONCATENATE("'Encargos e Benefícios'!",$AY45)))+SUM((AJ$1&gt;='Gastos com Pessoal'!$F$7:$F$106)*(AJ$1&lt;='Gastos com Pessoal'!$G$7:$G$106)*(IF('Gastos com Pessoal'!$H$7:$H$106&lt;=AJ$1,1,0))*INDIRECT(CONCATENATE("'Gastos com Pessoal'!",$AZ45)))+SUM((AJ$1&gt;='Gastos com Pessoal'!$F$113:$F$122)*(AJ$1&lt;='Gastos com Pessoal'!$G$113:$G$122)*(IF('Gastos com Pessoal'!$H$113:$H$122&lt;=AJ$1,1,0))*INDIRECT(CONCATENATE("'Gastos com Pessoal'!",$BA45)))+SUM((AJ$1&gt;='Gastos com Pessoal'!$F$7:$F$106)*(AJ$1&lt;='Gastos com Pessoal'!$G$7:$G$106)*(IF('Gastos com Pessoal'!$M$7:$M$106&lt;=AJ$1,1,0))*INDIRECT(CONCATENATE("'Gastos com Pessoal'!",$BB45)))+SUM((AJ$1&gt;='Gastos com Pessoal'!$F$113:$F$122)*(AJ$1&lt;='Gastos com Pessoal'!$G$113:$G$122)*(IF('Gastos com Pessoal'!$M$113:$M$122&lt;=AJ$1,1,0))*INDIRECT(CONCATENATE("'Gastos com Pessoal'!",$BC45)))+SUM((AJ$1&gt;='Gastos com Pessoal'!$F$7:$F$106)*(AJ$1&lt;='Gastos com Pessoal'!$G$7:$G$106)*(IF('Gastos com Pessoal'!$R$7:$R$106&lt;=AJ$1,1,0))*INDIRECT(CONCATENATE("'Gastos com Pessoal'!",$BD45)))+SUM((AJ$1&gt;='Gastos com Pessoal'!$F$113:$F$122)*(AJ$1&lt;='Gastos com Pessoal'!$G$113:$G$122)*(IF('Gastos com Pessoal'!$R$113:$R$122&lt;=AJ$1,1,0))*INDIRECT(CONCATENATE("'Gastos com Pessoal'!",$BE45)))</f>
        <v>0</v>
      </c>
      <c r="AK45" s="152">
        <f t="array" aca="1" ref="AK45" ca="1">SUM((AK$1&gt;='Gastos com Pessoal'!$F$7:$F$106)*(AK$1&lt;='Gastos com Pessoal'!$G$7:$G$106)*INDIRECT(CONCATENATE("'Encargos e Benefícios'!",$AX45)))+SUM((AK$1&gt;='Gastos com Pessoal'!$F$113:$F$122)*(AK$1&lt;='Gastos com Pessoal'!$G$113:$G$122)*INDIRECT(CONCATENATE("'Encargos e Benefícios'!",$AY45)))+SUM((AK$1&gt;='Gastos com Pessoal'!$F$7:$F$106)*(AK$1&lt;='Gastos com Pessoal'!$G$7:$G$106)*(IF('Gastos com Pessoal'!$H$7:$H$106&lt;=AK$1,1,0))*INDIRECT(CONCATENATE("'Gastos com Pessoal'!",$AZ45)))+SUM((AK$1&gt;='Gastos com Pessoal'!$F$113:$F$122)*(AK$1&lt;='Gastos com Pessoal'!$G$113:$G$122)*(IF('Gastos com Pessoal'!$H$113:$H$122&lt;=AK$1,1,0))*INDIRECT(CONCATENATE("'Gastos com Pessoal'!",$BA45)))+SUM((AK$1&gt;='Gastos com Pessoal'!$F$7:$F$106)*(AK$1&lt;='Gastos com Pessoal'!$G$7:$G$106)*(IF('Gastos com Pessoal'!$M$7:$M$106&lt;=AK$1,1,0))*INDIRECT(CONCATENATE("'Gastos com Pessoal'!",$BB45)))+SUM((AK$1&gt;='Gastos com Pessoal'!$F$113:$F$122)*(AK$1&lt;='Gastos com Pessoal'!$G$113:$G$122)*(IF('Gastos com Pessoal'!$M$113:$M$122&lt;=AK$1,1,0))*INDIRECT(CONCATENATE("'Gastos com Pessoal'!",$BC45)))+SUM((AK$1&gt;='Gastos com Pessoal'!$F$7:$F$106)*(AK$1&lt;='Gastos com Pessoal'!$G$7:$G$106)*(IF('Gastos com Pessoal'!$R$7:$R$106&lt;=AK$1,1,0))*INDIRECT(CONCATENATE("'Gastos com Pessoal'!",$BD45)))+SUM((AK$1&gt;='Gastos com Pessoal'!$F$113:$F$122)*(AK$1&lt;='Gastos com Pessoal'!$G$113:$G$122)*(IF('Gastos com Pessoal'!$R$113:$R$122&lt;=AK$1,1,0))*INDIRECT(CONCATENATE("'Gastos com Pessoal'!",$BE45)))</f>
        <v>0</v>
      </c>
      <c r="AL45" s="152">
        <f t="array" aca="1" ref="AL45" ca="1">SUM((AL$1&gt;='Gastos com Pessoal'!$F$7:$F$106)*(AL$1&lt;='Gastos com Pessoal'!$G$7:$G$106)*INDIRECT(CONCATENATE("'Encargos e Benefícios'!",$AX45)))+SUM((AL$1&gt;='Gastos com Pessoal'!$F$113:$F$122)*(AL$1&lt;='Gastos com Pessoal'!$G$113:$G$122)*INDIRECT(CONCATENATE("'Encargos e Benefícios'!",$AY45)))+SUM((AL$1&gt;='Gastos com Pessoal'!$F$7:$F$106)*(AL$1&lt;='Gastos com Pessoal'!$G$7:$G$106)*(IF('Gastos com Pessoal'!$H$7:$H$106&lt;=AL$1,1,0))*INDIRECT(CONCATENATE("'Gastos com Pessoal'!",$AZ45)))+SUM((AL$1&gt;='Gastos com Pessoal'!$F$113:$F$122)*(AL$1&lt;='Gastos com Pessoal'!$G$113:$G$122)*(IF('Gastos com Pessoal'!$H$113:$H$122&lt;=AL$1,1,0))*INDIRECT(CONCATENATE("'Gastos com Pessoal'!",$BA45)))+SUM((AL$1&gt;='Gastos com Pessoal'!$F$7:$F$106)*(AL$1&lt;='Gastos com Pessoal'!$G$7:$G$106)*(IF('Gastos com Pessoal'!$M$7:$M$106&lt;=AL$1,1,0))*INDIRECT(CONCATENATE("'Gastos com Pessoal'!",$BB45)))+SUM((AL$1&gt;='Gastos com Pessoal'!$F$113:$F$122)*(AL$1&lt;='Gastos com Pessoal'!$G$113:$G$122)*(IF('Gastos com Pessoal'!$M$113:$M$122&lt;=AL$1,1,0))*INDIRECT(CONCATENATE("'Gastos com Pessoal'!",$BC45)))+SUM((AL$1&gt;='Gastos com Pessoal'!$F$7:$F$106)*(AL$1&lt;='Gastos com Pessoal'!$G$7:$G$106)*(IF('Gastos com Pessoal'!$R$7:$R$106&lt;=AL$1,1,0))*INDIRECT(CONCATENATE("'Gastos com Pessoal'!",$BD45)))+SUM((AL$1&gt;='Gastos com Pessoal'!$F$113:$F$122)*(AL$1&lt;='Gastos com Pessoal'!$G$113:$G$122)*(IF('Gastos com Pessoal'!$R$113:$R$122&lt;=AL$1,1,0))*INDIRECT(CONCATENATE("'Gastos com Pessoal'!",$BE45)))</f>
        <v>0</v>
      </c>
      <c r="AM45" s="147">
        <f t="shared" ca="1" si="39"/>
        <v>79827.500543999951</v>
      </c>
      <c r="AN45" s="159">
        <f t="shared" ca="1" si="40"/>
        <v>2.0793814726247563E-2</v>
      </c>
      <c r="AW45" s="291" t="s">
        <v>365</v>
      </c>
      <c r="AX45" s="292" t="str">
        <f ca="1">IF(ISNA('Encargos e Benefícios'!AA2),"$ZZ$6:$ZZ$105",'Encargos e Benefícios'!AA2)</f>
        <v>$P$6:$P$105</v>
      </c>
      <c r="AY45" s="292" t="str">
        <f ca="1">IF(ISNA('Encargos e Benefícios'!AC2),"$ZZ$112:$ZZ$121",'Encargos e Benefícios'!AC2)</f>
        <v>$ZZ$112:$ZZ$121</v>
      </c>
      <c r="AZ45" s="291" t="str">
        <f ca="1">IF(ISNA('Gastos com Pessoal'!AU2),"$ZZ$6:$ZZ$105",'Gastos com Pessoal'!AU2)</f>
        <v>$J$7:$J$106</v>
      </c>
      <c r="BA45" s="291" t="str">
        <f ca="1">IF(ISNA('Gastos com Pessoal'!AW2),"$ZZ$112:$ZZ$121",'Gastos com Pessoal'!AW2)</f>
        <v>$ZZ$112:$ZZ$121</v>
      </c>
      <c r="BB45" s="291" t="str">
        <f ca="1">IF(ISNA('Gastos com Pessoal'!AY2),"$ZZ$6:$ZZ$105",'Gastos com Pessoal'!AY2)</f>
        <v>$O$7:$O$106</v>
      </c>
      <c r="BC45" s="291" t="str">
        <f ca="1">IF(ISNA('Gastos com Pessoal'!BA2),"$ZZ$112:$ZZ$121",'Gastos com Pessoal'!BA2)</f>
        <v>$ZZ$112:$ZZ$121</v>
      </c>
      <c r="BD45" s="291" t="str">
        <f ca="1">IF(ISNA('Gastos com Pessoal'!BC2),"$ZZ$6:$ZZ$105",'Gastos com Pessoal'!BC2)</f>
        <v>$ZZ$6:$ZZ$105</v>
      </c>
      <c r="BE45" s="291" t="str">
        <f ca="1">IF(ISNA('Gastos com Pessoal'!BE2),"$ZZ$112:$ZZ$121",'Gastos com Pessoal'!BE2)</f>
        <v>$ZZ$112:$ZZ$121</v>
      </c>
    </row>
    <row r="46" spans="1:57" s="101" customFormat="1" ht="23.25" customHeight="1">
      <c r="A46" s="30" t="s">
        <v>108</v>
      </c>
      <c r="B46" s="13" t="s">
        <v>368</v>
      </c>
      <c r="C46" s="152">
        <f t="array" aca="1" ref="C46" ca="1">SUM((C$1&gt;='Gastos com Pessoal'!$F$7:$F$106)*(C$1&lt;='Gastos com Pessoal'!$G$7:$G$106)*INDIRECT(CONCATENATE("'Encargos e Benefícios'!",$AX46)))+SUM((C$1&gt;='Gastos com Pessoal'!$F$113:$F$122)*(C$1&lt;='Gastos com Pessoal'!$G$113:$G$122)*INDIRECT(CONCATENATE("'Encargos e Benefícios'!",$AY46)))+SUM((C$1&gt;='Gastos com Pessoal'!$F$7:$F$106)*(C$1&lt;='Gastos com Pessoal'!$G$7:$G$106)*(IF('Gastos com Pessoal'!$H$7:$H$106&lt;=C$1,1,0))*INDIRECT(CONCATENATE("'Gastos com Pessoal'!",$AZ46)))+SUM((C$1&gt;='Gastos com Pessoal'!$F$113:$F$122)*(C$1&lt;='Gastos com Pessoal'!$G$113:$G$122)*(IF('Gastos com Pessoal'!$H$113:$H$122&lt;=C$1,1,0))*INDIRECT(CONCATENATE("'Gastos com Pessoal'!",$BA46)))+SUM((C$1&gt;='Gastos com Pessoal'!$F$7:$F$106)*(C$1&lt;='Gastos com Pessoal'!$G$7:$G$106)*(IF('Gastos com Pessoal'!$M$7:$M$106&lt;=C$1,1,0))*INDIRECT(CONCATENATE("'Gastos com Pessoal'!",$BB46)))+SUM((C$1&gt;='Gastos com Pessoal'!$F$113:$F$122)*(C$1&lt;='Gastos com Pessoal'!$G$113:$G$122)*(IF('Gastos com Pessoal'!$M$113:$M$122&lt;=C$1,1,0))*INDIRECT(CONCATENATE("'Gastos com Pessoal'!",$BC46)))+SUM((C$1&gt;='Gastos com Pessoal'!$F$7:$F$106)*(C$1&lt;='Gastos com Pessoal'!$G$7:$G$106)*(IF('Gastos com Pessoal'!$R$7:$R$106&lt;=C$1,1,0))*INDIRECT(CONCATENATE("'Gastos com Pessoal'!",$BD46)))+SUM((C$1&gt;='Gastos com Pessoal'!$F$113:$F$122)*(C$1&lt;='Gastos com Pessoal'!$G$113:$G$122)*(IF('Gastos com Pessoal'!$R$113:$R$122&lt;=C$1,1,0))*INDIRECT(CONCATENATE("'Gastos com Pessoal'!",$BE46)))</f>
        <v>0</v>
      </c>
      <c r="D46" s="152">
        <f t="array" aca="1" ref="D46" ca="1">SUM((D$1&gt;='Gastos com Pessoal'!$F$7:$F$106)*(D$1&lt;='Gastos com Pessoal'!$G$7:$G$106)*INDIRECT(CONCATENATE("'Encargos e Benefícios'!",$AX46)))+SUM((D$1&gt;='Gastos com Pessoal'!$F$113:$F$122)*(D$1&lt;='Gastos com Pessoal'!$G$113:$G$122)*INDIRECT(CONCATENATE("'Encargos e Benefícios'!",$AY46)))+SUM((D$1&gt;='Gastos com Pessoal'!$F$7:$F$106)*(D$1&lt;='Gastos com Pessoal'!$G$7:$G$106)*(IF('Gastos com Pessoal'!$H$7:$H$106&lt;=D$1,1,0))*INDIRECT(CONCATENATE("'Gastos com Pessoal'!",$AZ46)))+SUM((D$1&gt;='Gastos com Pessoal'!$F$113:$F$122)*(D$1&lt;='Gastos com Pessoal'!$G$113:$G$122)*(IF('Gastos com Pessoal'!$H$113:$H$122&lt;=D$1,1,0))*INDIRECT(CONCATENATE("'Gastos com Pessoal'!",$BA46)))+SUM((D$1&gt;='Gastos com Pessoal'!$F$7:$F$106)*(D$1&lt;='Gastos com Pessoal'!$G$7:$G$106)*(IF('Gastos com Pessoal'!$M$7:$M$106&lt;=D$1,1,0))*INDIRECT(CONCATENATE("'Gastos com Pessoal'!",$BB46)))+SUM((D$1&gt;='Gastos com Pessoal'!$F$113:$F$122)*(D$1&lt;='Gastos com Pessoal'!$G$113:$G$122)*(IF('Gastos com Pessoal'!$M$113:$M$122&lt;=D$1,1,0))*INDIRECT(CONCATENATE("'Gastos com Pessoal'!",$BC46)))+SUM((D$1&gt;='Gastos com Pessoal'!$F$7:$F$106)*(D$1&lt;='Gastos com Pessoal'!$G$7:$G$106)*(IF('Gastos com Pessoal'!$R$7:$R$106&lt;=D$1,1,0))*INDIRECT(CONCATENATE("'Gastos com Pessoal'!",$BD46)))+SUM((D$1&gt;='Gastos com Pessoal'!$F$113:$F$122)*(D$1&lt;='Gastos com Pessoal'!$G$113:$G$122)*(IF('Gastos com Pessoal'!$R$113:$R$122&lt;=D$1,1,0))*INDIRECT(CONCATENATE("'Gastos com Pessoal'!",$BE46)))</f>
        <v>0</v>
      </c>
      <c r="E46" s="152">
        <f t="array" aca="1" ref="E46" ca="1">SUM((E$1&gt;='Gastos com Pessoal'!$F$7:$F$106)*(E$1&lt;='Gastos com Pessoal'!$G$7:$G$106)*INDIRECT(CONCATENATE("'Encargos e Benefícios'!",$AX46)))+SUM((E$1&gt;='Gastos com Pessoal'!$F$113:$F$122)*(E$1&lt;='Gastos com Pessoal'!$G$113:$G$122)*INDIRECT(CONCATENATE("'Encargos e Benefícios'!",$AY46)))+SUM((E$1&gt;='Gastos com Pessoal'!$F$7:$F$106)*(E$1&lt;='Gastos com Pessoal'!$G$7:$G$106)*(IF('Gastos com Pessoal'!$H$7:$H$106&lt;=E$1,1,0))*INDIRECT(CONCATENATE("'Gastos com Pessoal'!",$AZ46)))+SUM((E$1&gt;='Gastos com Pessoal'!$F$113:$F$122)*(E$1&lt;='Gastos com Pessoal'!$G$113:$G$122)*(IF('Gastos com Pessoal'!$H$113:$H$122&lt;=E$1,1,0))*INDIRECT(CONCATENATE("'Gastos com Pessoal'!",$BA46)))+SUM((E$1&gt;='Gastos com Pessoal'!$F$7:$F$106)*(E$1&lt;='Gastos com Pessoal'!$G$7:$G$106)*(IF('Gastos com Pessoal'!$M$7:$M$106&lt;=E$1,1,0))*INDIRECT(CONCATENATE("'Gastos com Pessoal'!",$BB46)))+SUM((E$1&gt;='Gastos com Pessoal'!$F$113:$F$122)*(E$1&lt;='Gastos com Pessoal'!$G$113:$G$122)*(IF('Gastos com Pessoal'!$M$113:$M$122&lt;=E$1,1,0))*INDIRECT(CONCATENATE("'Gastos com Pessoal'!",$BC46)))+SUM((E$1&gt;='Gastos com Pessoal'!$F$7:$F$106)*(E$1&lt;='Gastos com Pessoal'!$G$7:$G$106)*(IF('Gastos com Pessoal'!$R$7:$R$106&lt;=E$1,1,0))*INDIRECT(CONCATENATE("'Gastos com Pessoal'!",$BD46)))+SUM((E$1&gt;='Gastos com Pessoal'!$F$113:$F$122)*(E$1&lt;='Gastos com Pessoal'!$G$113:$G$122)*(IF('Gastos com Pessoal'!$R$113:$R$122&lt;=E$1,1,0))*INDIRECT(CONCATENATE("'Gastos com Pessoal'!",$BE46)))</f>
        <v>0</v>
      </c>
      <c r="F46" s="152">
        <f t="array" aca="1" ref="F46" ca="1">SUM((F$1&gt;='Gastos com Pessoal'!$F$7:$F$106)*(F$1&lt;='Gastos com Pessoal'!$G$7:$G$106)*INDIRECT(CONCATENATE("'Encargos e Benefícios'!",$AX46)))+SUM((F$1&gt;='Gastos com Pessoal'!$F$113:$F$122)*(F$1&lt;='Gastos com Pessoal'!$G$113:$G$122)*INDIRECT(CONCATENATE("'Encargos e Benefícios'!",$AY46)))+SUM((F$1&gt;='Gastos com Pessoal'!$F$7:$F$106)*(F$1&lt;='Gastos com Pessoal'!$G$7:$G$106)*(IF('Gastos com Pessoal'!$H$7:$H$106&lt;=F$1,1,0))*INDIRECT(CONCATENATE("'Gastos com Pessoal'!",$AZ46)))+SUM((F$1&gt;='Gastos com Pessoal'!$F$113:$F$122)*(F$1&lt;='Gastos com Pessoal'!$G$113:$G$122)*(IF('Gastos com Pessoal'!$H$113:$H$122&lt;=F$1,1,0))*INDIRECT(CONCATENATE("'Gastos com Pessoal'!",$BA46)))+SUM((F$1&gt;='Gastos com Pessoal'!$F$7:$F$106)*(F$1&lt;='Gastos com Pessoal'!$G$7:$G$106)*(IF('Gastos com Pessoal'!$M$7:$M$106&lt;=F$1,1,0))*INDIRECT(CONCATENATE("'Gastos com Pessoal'!",$BB46)))+SUM((F$1&gt;='Gastos com Pessoal'!$F$113:$F$122)*(F$1&lt;='Gastos com Pessoal'!$G$113:$G$122)*(IF('Gastos com Pessoal'!$M$113:$M$122&lt;=F$1,1,0))*INDIRECT(CONCATENATE("'Gastos com Pessoal'!",$BC46)))+SUM((F$1&gt;='Gastos com Pessoal'!$F$7:$F$106)*(F$1&lt;='Gastos com Pessoal'!$G$7:$G$106)*(IF('Gastos com Pessoal'!$R$7:$R$106&lt;=F$1,1,0))*INDIRECT(CONCATENATE("'Gastos com Pessoal'!",$BD46)))+SUM((F$1&gt;='Gastos com Pessoal'!$F$113:$F$122)*(F$1&lt;='Gastos com Pessoal'!$G$113:$G$122)*(IF('Gastos com Pessoal'!$R$113:$R$122&lt;=F$1,1,0))*INDIRECT(CONCATENATE("'Gastos com Pessoal'!",$BE46)))</f>
        <v>0</v>
      </c>
      <c r="G46" s="152">
        <f t="array" aca="1" ref="G46" ca="1">SUM((G$1&gt;='Gastos com Pessoal'!$F$7:$F$106)*(G$1&lt;='Gastos com Pessoal'!$G$7:$G$106)*INDIRECT(CONCATENATE("'Encargos e Benefícios'!",$AX46)))+SUM((G$1&gt;='Gastos com Pessoal'!$F$113:$F$122)*(G$1&lt;='Gastos com Pessoal'!$G$113:$G$122)*INDIRECT(CONCATENATE("'Encargos e Benefícios'!",$AY46)))+SUM((G$1&gt;='Gastos com Pessoal'!$F$7:$F$106)*(G$1&lt;='Gastos com Pessoal'!$G$7:$G$106)*(IF('Gastos com Pessoal'!$H$7:$H$106&lt;=G$1,1,0))*INDIRECT(CONCATENATE("'Gastos com Pessoal'!",$AZ46)))+SUM((G$1&gt;='Gastos com Pessoal'!$F$113:$F$122)*(G$1&lt;='Gastos com Pessoal'!$G$113:$G$122)*(IF('Gastos com Pessoal'!$H$113:$H$122&lt;=G$1,1,0))*INDIRECT(CONCATENATE("'Gastos com Pessoal'!",$BA46)))+SUM((G$1&gt;='Gastos com Pessoal'!$F$7:$F$106)*(G$1&lt;='Gastos com Pessoal'!$G$7:$G$106)*(IF('Gastos com Pessoal'!$M$7:$M$106&lt;=G$1,1,0))*INDIRECT(CONCATENATE("'Gastos com Pessoal'!",$BB46)))+SUM((G$1&gt;='Gastos com Pessoal'!$F$113:$F$122)*(G$1&lt;='Gastos com Pessoal'!$G$113:$G$122)*(IF('Gastos com Pessoal'!$M$113:$M$122&lt;=G$1,1,0))*INDIRECT(CONCATENATE("'Gastos com Pessoal'!",$BC46)))+SUM((G$1&gt;='Gastos com Pessoal'!$F$7:$F$106)*(G$1&lt;='Gastos com Pessoal'!$G$7:$G$106)*(IF('Gastos com Pessoal'!$R$7:$R$106&lt;=G$1,1,0))*INDIRECT(CONCATENATE("'Gastos com Pessoal'!",$BD46)))+SUM((G$1&gt;='Gastos com Pessoal'!$F$113:$F$122)*(G$1&lt;='Gastos com Pessoal'!$G$113:$G$122)*(IF('Gastos com Pessoal'!$R$113:$R$122&lt;=G$1,1,0))*INDIRECT(CONCATENATE("'Gastos com Pessoal'!",$BE46)))</f>
        <v>0</v>
      </c>
      <c r="H46" s="152">
        <f t="array" aca="1" ref="H46" ca="1">SUM((H$1&gt;='Gastos com Pessoal'!$F$7:$F$106)*(H$1&lt;='Gastos com Pessoal'!$G$7:$G$106)*INDIRECT(CONCATENATE("'Encargos e Benefícios'!",$AX46)))+SUM((H$1&gt;='Gastos com Pessoal'!$F$113:$F$122)*(H$1&lt;='Gastos com Pessoal'!$G$113:$G$122)*INDIRECT(CONCATENATE("'Encargos e Benefícios'!",$AY46)))+SUM((H$1&gt;='Gastos com Pessoal'!$F$7:$F$106)*(H$1&lt;='Gastos com Pessoal'!$G$7:$G$106)*(IF('Gastos com Pessoal'!$H$7:$H$106&lt;=H$1,1,0))*INDIRECT(CONCATENATE("'Gastos com Pessoal'!",$AZ46)))+SUM((H$1&gt;='Gastos com Pessoal'!$F$113:$F$122)*(H$1&lt;='Gastos com Pessoal'!$G$113:$G$122)*(IF('Gastos com Pessoal'!$H$113:$H$122&lt;=H$1,1,0))*INDIRECT(CONCATENATE("'Gastos com Pessoal'!",$BA46)))+SUM((H$1&gt;='Gastos com Pessoal'!$F$7:$F$106)*(H$1&lt;='Gastos com Pessoal'!$G$7:$G$106)*(IF('Gastos com Pessoal'!$M$7:$M$106&lt;=H$1,1,0))*INDIRECT(CONCATENATE("'Gastos com Pessoal'!",$BB46)))+SUM((H$1&gt;='Gastos com Pessoal'!$F$113:$F$122)*(H$1&lt;='Gastos com Pessoal'!$G$113:$G$122)*(IF('Gastos com Pessoal'!$M$113:$M$122&lt;=H$1,1,0))*INDIRECT(CONCATENATE("'Gastos com Pessoal'!",$BC46)))+SUM((H$1&gt;='Gastos com Pessoal'!$F$7:$F$106)*(H$1&lt;='Gastos com Pessoal'!$G$7:$G$106)*(IF('Gastos com Pessoal'!$R$7:$R$106&lt;=H$1,1,0))*INDIRECT(CONCATENATE("'Gastos com Pessoal'!",$BD46)))+SUM((H$1&gt;='Gastos com Pessoal'!$F$113:$F$122)*(H$1&lt;='Gastos com Pessoal'!$G$113:$G$122)*(IF('Gastos com Pessoal'!$R$113:$R$122&lt;=H$1,1,0))*INDIRECT(CONCATENATE("'Gastos com Pessoal'!",$BE46)))</f>
        <v>0</v>
      </c>
      <c r="I46" s="152">
        <f t="array" aca="1" ref="I46" ca="1">SUM((I$1&gt;='Gastos com Pessoal'!$F$7:$F$106)*(I$1&lt;='Gastos com Pessoal'!$G$7:$G$106)*INDIRECT(CONCATENATE("'Encargos e Benefícios'!",$AX46)))+SUM((I$1&gt;='Gastos com Pessoal'!$F$113:$F$122)*(I$1&lt;='Gastos com Pessoal'!$G$113:$G$122)*INDIRECT(CONCATENATE("'Encargos e Benefícios'!",$AY46)))+SUM((I$1&gt;='Gastos com Pessoal'!$F$7:$F$106)*(I$1&lt;='Gastos com Pessoal'!$G$7:$G$106)*(IF('Gastos com Pessoal'!$H$7:$H$106&lt;=I$1,1,0))*INDIRECT(CONCATENATE("'Gastos com Pessoal'!",$AZ46)))+SUM((I$1&gt;='Gastos com Pessoal'!$F$113:$F$122)*(I$1&lt;='Gastos com Pessoal'!$G$113:$G$122)*(IF('Gastos com Pessoal'!$H$113:$H$122&lt;=I$1,1,0))*INDIRECT(CONCATENATE("'Gastos com Pessoal'!",$BA46)))+SUM((I$1&gt;='Gastos com Pessoal'!$F$7:$F$106)*(I$1&lt;='Gastos com Pessoal'!$G$7:$G$106)*(IF('Gastos com Pessoal'!$M$7:$M$106&lt;=I$1,1,0))*INDIRECT(CONCATENATE("'Gastos com Pessoal'!",$BB46)))+SUM((I$1&gt;='Gastos com Pessoal'!$F$113:$F$122)*(I$1&lt;='Gastos com Pessoal'!$G$113:$G$122)*(IF('Gastos com Pessoal'!$M$113:$M$122&lt;=I$1,1,0))*INDIRECT(CONCATENATE("'Gastos com Pessoal'!",$BC46)))+SUM((I$1&gt;='Gastos com Pessoal'!$F$7:$F$106)*(I$1&lt;='Gastos com Pessoal'!$G$7:$G$106)*(IF('Gastos com Pessoal'!$R$7:$R$106&lt;=I$1,1,0))*INDIRECT(CONCATENATE("'Gastos com Pessoal'!",$BD46)))+SUM((I$1&gt;='Gastos com Pessoal'!$F$113:$F$122)*(I$1&lt;='Gastos com Pessoal'!$G$113:$G$122)*(IF('Gastos com Pessoal'!$R$113:$R$122&lt;=I$1,1,0))*INDIRECT(CONCATENATE("'Gastos com Pessoal'!",$BE46)))</f>
        <v>0</v>
      </c>
      <c r="J46" s="152">
        <f t="array" aca="1" ref="J46" ca="1">SUM((J$1&gt;='Gastos com Pessoal'!$F$7:$F$106)*(J$1&lt;='Gastos com Pessoal'!$G$7:$G$106)*INDIRECT(CONCATENATE("'Encargos e Benefícios'!",$AX46)))+SUM((J$1&gt;='Gastos com Pessoal'!$F$113:$F$122)*(J$1&lt;='Gastos com Pessoal'!$G$113:$G$122)*INDIRECT(CONCATENATE("'Encargos e Benefícios'!",$AY46)))+SUM((J$1&gt;='Gastos com Pessoal'!$F$7:$F$106)*(J$1&lt;='Gastos com Pessoal'!$G$7:$G$106)*(IF('Gastos com Pessoal'!$H$7:$H$106&lt;=J$1,1,0))*INDIRECT(CONCATENATE("'Gastos com Pessoal'!",$AZ46)))+SUM((J$1&gt;='Gastos com Pessoal'!$F$113:$F$122)*(J$1&lt;='Gastos com Pessoal'!$G$113:$G$122)*(IF('Gastos com Pessoal'!$H$113:$H$122&lt;=J$1,1,0))*INDIRECT(CONCATENATE("'Gastos com Pessoal'!",$BA46)))+SUM((J$1&gt;='Gastos com Pessoal'!$F$7:$F$106)*(J$1&lt;='Gastos com Pessoal'!$G$7:$G$106)*(IF('Gastos com Pessoal'!$M$7:$M$106&lt;=J$1,1,0))*INDIRECT(CONCATENATE("'Gastos com Pessoal'!",$BB46)))+SUM((J$1&gt;='Gastos com Pessoal'!$F$113:$F$122)*(J$1&lt;='Gastos com Pessoal'!$G$113:$G$122)*(IF('Gastos com Pessoal'!$M$113:$M$122&lt;=J$1,1,0))*INDIRECT(CONCATENATE("'Gastos com Pessoal'!",$BC46)))+SUM((J$1&gt;='Gastos com Pessoal'!$F$7:$F$106)*(J$1&lt;='Gastos com Pessoal'!$G$7:$G$106)*(IF('Gastos com Pessoal'!$R$7:$R$106&lt;=J$1,1,0))*INDIRECT(CONCATENATE("'Gastos com Pessoal'!",$BD46)))+SUM((J$1&gt;='Gastos com Pessoal'!$F$113:$F$122)*(J$1&lt;='Gastos com Pessoal'!$G$113:$G$122)*(IF('Gastos com Pessoal'!$R$113:$R$122&lt;=J$1,1,0))*INDIRECT(CONCATENATE("'Gastos com Pessoal'!",$BE46)))</f>
        <v>0</v>
      </c>
      <c r="K46" s="152">
        <f t="array" aca="1" ref="K46" ca="1">SUM((K$1&gt;='Gastos com Pessoal'!$F$7:$F$106)*(K$1&lt;='Gastos com Pessoal'!$G$7:$G$106)*INDIRECT(CONCATENATE("'Encargos e Benefícios'!",$AX46)))+SUM((K$1&gt;='Gastos com Pessoal'!$F$113:$F$122)*(K$1&lt;='Gastos com Pessoal'!$G$113:$G$122)*INDIRECT(CONCATENATE("'Encargos e Benefícios'!",$AY46)))+SUM((K$1&gt;='Gastos com Pessoal'!$F$7:$F$106)*(K$1&lt;='Gastos com Pessoal'!$G$7:$G$106)*(IF('Gastos com Pessoal'!$H$7:$H$106&lt;=K$1,1,0))*INDIRECT(CONCATENATE("'Gastos com Pessoal'!",$AZ46)))+SUM((K$1&gt;='Gastos com Pessoal'!$F$113:$F$122)*(K$1&lt;='Gastos com Pessoal'!$G$113:$G$122)*(IF('Gastos com Pessoal'!$H$113:$H$122&lt;=K$1,1,0))*INDIRECT(CONCATENATE("'Gastos com Pessoal'!",$BA46)))+SUM((K$1&gt;='Gastos com Pessoal'!$F$7:$F$106)*(K$1&lt;='Gastos com Pessoal'!$G$7:$G$106)*(IF('Gastos com Pessoal'!$M$7:$M$106&lt;=K$1,1,0))*INDIRECT(CONCATENATE("'Gastos com Pessoal'!",$BB46)))+SUM((K$1&gt;='Gastos com Pessoal'!$F$113:$F$122)*(K$1&lt;='Gastos com Pessoal'!$G$113:$G$122)*(IF('Gastos com Pessoal'!$M$113:$M$122&lt;=K$1,1,0))*INDIRECT(CONCATENATE("'Gastos com Pessoal'!",$BC46)))+SUM((K$1&gt;='Gastos com Pessoal'!$F$7:$F$106)*(K$1&lt;='Gastos com Pessoal'!$G$7:$G$106)*(IF('Gastos com Pessoal'!$R$7:$R$106&lt;=K$1,1,0))*INDIRECT(CONCATENATE("'Gastos com Pessoal'!",$BD46)))+SUM((K$1&gt;='Gastos com Pessoal'!$F$113:$F$122)*(K$1&lt;='Gastos com Pessoal'!$G$113:$G$122)*(IF('Gastos com Pessoal'!$R$113:$R$122&lt;=K$1,1,0))*INDIRECT(CONCATENATE("'Gastos com Pessoal'!",$BE46)))</f>
        <v>0</v>
      </c>
      <c r="L46" s="152">
        <f t="array" aca="1" ref="L46" ca="1">SUM((L$1&gt;='Gastos com Pessoal'!$F$7:$F$106)*(L$1&lt;='Gastos com Pessoal'!$G$7:$G$106)*INDIRECT(CONCATENATE("'Encargos e Benefícios'!",$AX46)))+SUM((L$1&gt;='Gastos com Pessoal'!$F$113:$F$122)*(L$1&lt;='Gastos com Pessoal'!$G$113:$G$122)*INDIRECT(CONCATENATE("'Encargos e Benefícios'!",$AY46)))+SUM((L$1&gt;='Gastos com Pessoal'!$F$7:$F$106)*(L$1&lt;='Gastos com Pessoal'!$G$7:$G$106)*(IF('Gastos com Pessoal'!$H$7:$H$106&lt;=L$1,1,0))*INDIRECT(CONCATENATE("'Gastos com Pessoal'!",$AZ46)))+SUM((L$1&gt;='Gastos com Pessoal'!$F$113:$F$122)*(L$1&lt;='Gastos com Pessoal'!$G$113:$G$122)*(IF('Gastos com Pessoal'!$H$113:$H$122&lt;=L$1,1,0))*INDIRECT(CONCATENATE("'Gastos com Pessoal'!",$BA46)))+SUM((L$1&gt;='Gastos com Pessoal'!$F$7:$F$106)*(L$1&lt;='Gastos com Pessoal'!$G$7:$G$106)*(IF('Gastos com Pessoal'!$M$7:$M$106&lt;=L$1,1,0))*INDIRECT(CONCATENATE("'Gastos com Pessoal'!",$BB46)))+SUM((L$1&gt;='Gastos com Pessoal'!$F$113:$F$122)*(L$1&lt;='Gastos com Pessoal'!$G$113:$G$122)*(IF('Gastos com Pessoal'!$M$113:$M$122&lt;=L$1,1,0))*INDIRECT(CONCATENATE("'Gastos com Pessoal'!",$BC46)))+SUM((L$1&gt;='Gastos com Pessoal'!$F$7:$F$106)*(L$1&lt;='Gastos com Pessoal'!$G$7:$G$106)*(IF('Gastos com Pessoal'!$R$7:$R$106&lt;=L$1,1,0))*INDIRECT(CONCATENATE("'Gastos com Pessoal'!",$BD46)))+SUM((L$1&gt;='Gastos com Pessoal'!$F$113:$F$122)*(L$1&lt;='Gastos com Pessoal'!$G$113:$G$122)*(IF('Gastos com Pessoal'!$R$113:$R$122&lt;=L$1,1,0))*INDIRECT(CONCATENATE("'Gastos com Pessoal'!",$BE46)))</f>
        <v>0</v>
      </c>
      <c r="M46" s="152">
        <f t="array" aca="1" ref="M46" ca="1">SUM((M$1&gt;='Gastos com Pessoal'!$F$7:$F$106)*(M$1&lt;='Gastos com Pessoal'!$G$7:$G$106)*INDIRECT(CONCATENATE("'Encargos e Benefícios'!",$AX46)))+SUM((M$1&gt;='Gastos com Pessoal'!$F$113:$F$122)*(M$1&lt;='Gastos com Pessoal'!$G$113:$G$122)*INDIRECT(CONCATENATE("'Encargos e Benefícios'!",$AY46)))+SUM((M$1&gt;='Gastos com Pessoal'!$F$7:$F$106)*(M$1&lt;='Gastos com Pessoal'!$G$7:$G$106)*(IF('Gastos com Pessoal'!$H$7:$H$106&lt;=M$1,1,0))*INDIRECT(CONCATENATE("'Gastos com Pessoal'!",$AZ46)))+SUM((M$1&gt;='Gastos com Pessoal'!$F$113:$F$122)*(M$1&lt;='Gastos com Pessoal'!$G$113:$G$122)*(IF('Gastos com Pessoal'!$H$113:$H$122&lt;=M$1,1,0))*INDIRECT(CONCATENATE("'Gastos com Pessoal'!",$BA46)))+SUM((M$1&gt;='Gastos com Pessoal'!$F$7:$F$106)*(M$1&lt;='Gastos com Pessoal'!$G$7:$G$106)*(IF('Gastos com Pessoal'!$M$7:$M$106&lt;=M$1,1,0))*INDIRECT(CONCATENATE("'Gastos com Pessoal'!",$BB46)))+SUM((M$1&gt;='Gastos com Pessoal'!$F$113:$F$122)*(M$1&lt;='Gastos com Pessoal'!$G$113:$G$122)*(IF('Gastos com Pessoal'!$M$113:$M$122&lt;=M$1,1,0))*INDIRECT(CONCATENATE("'Gastos com Pessoal'!",$BC46)))+SUM((M$1&gt;='Gastos com Pessoal'!$F$7:$F$106)*(M$1&lt;='Gastos com Pessoal'!$G$7:$G$106)*(IF('Gastos com Pessoal'!$R$7:$R$106&lt;=M$1,1,0))*INDIRECT(CONCATENATE("'Gastos com Pessoal'!",$BD46)))+SUM((M$1&gt;='Gastos com Pessoal'!$F$113:$F$122)*(M$1&lt;='Gastos com Pessoal'!$G$113:$G$122)*(IF('Gastos com Pessoal'!$R$113:$R$122&lt;=M$1,1,0))*INDIRECT(CONCATENATE("'Gastos com Pessoal'!",$BE46)))</f>
        <v>0</v>
      </c>
      <c r="N46" s="152">
        <f t="array" aca="1" ref="N46" ca="1">SUM((N$1&gt;='Gastos com Pessoal'!$F$7:$F$106)*(N$1&lt;='Gastos com Pessoal'!$G$7:$G$106)*INDIRECT(CONCATENATE("'Encargos e Benefícios'!",$AX46)))+SUM((N$1&gt;='Gastos com Pessoal'!$F$113:$F$122)*(N$1&lt;='Gastos com Pessoal'!$G$113:$G$122)*INDIRECT(CONCATENATE("'Encargos e Benefícios'!",$AY46)))+SUM((N$1&gt;='Gastos com Pessoal'!$F$7:$F$106)*(N$1&lt;='Gastos com Pessoal'!$G$7:$G$106)*(IF('Gastos com Pessoal'!$H$7:$H$106&lt;=N$1,1,0))*INDIRECT(CONCATENATE("'Gastos com Pessoal'!",$AZ46)))+SUM((N$1&gt;='Gastos com Pessoal'!$F$113:$F$122)*(N$1&lt;='Gastos com Pessoal'!$G$113:$G$122)*(IF('Gastos com Pessoal'!$H$113:$H$122&lt;=N$1,1,0))*INDIRECT(CONCATENATE("'Gastos com Pessoal'!",$BA46)))+SUM((N$1&gt;='Gastos com Pessoal'!$F$7:$F$106)*(N$1&lt;='Gastos com Pessoal'!$G$7:$G$106)*(IF('Gastos com Pessoal'!$M$7:$M$106&lt;=N$1,1,0))*INDIRECT(CONCATENATE("'Gastos com Pessoal'!",$BB46)))+SUM((N$1&gt;='Gastos com Pessoal'!$F$113:$F$122)*(N$1&lt;='Gastos com Pessoal'!$G$113:$G$122)*(IF('Gastos com Pessoal'!$M$113:$M$122&lt;=N$1,1,0))*INDIRECT(CONCATENATE("'Gastos com Pessoal'!",$BC46)))+SUM((N$1&gt;='Gastos com Pessoal'!$F$7:$F$106)*(N$1&lt;='Gastos com Pessoal'!$G$7:$G$106)*(IF('Gastos com Pessoal'!$R$7:$R$106&lt;=N$1,1,0))*INDIRECT(CONCATENATE("'Gastos com Pessoal'!",$BD46)))+SUM((N$1&gt;='Gastos com Pessoal'!$F$113:$F$122)*(N$1&lt;='Gastos com Pessoal'!$G$113:$G$122)*(IF('Gastos com Pessoal'!$R$113:$R$122&lt;=N$1,1,0))*INDIRECT(CONCATENATE("'Gastos com Pessoal'!",$BE46)))</f>
        <v>0</v>
      </c>
      <c r="O46" s="152">
        <f t="array" aca="1" ref="O46" ca="1">SUM((O$1&gt;='Gastos com Pessoal'!$F$7:$F$106)*(O$1&lt;='Gastos com Pessoal'!$G$7:$G$106)*INDIRECT(CONCATENATE("'Encargos e Benefícios'!",$AX46)))+SUM((O$1&gt;='Gastos com Pessoal'!$F$113:$F$122)*(O$1&lt;='Gastos com Pessoal'!$G$113:$G$122)*INDIRECT(CONCATENATE("'Encargos e Benefícios'!",$AY46)))+SUM((O$1&gt;='Gastos com Pessoal'!$F$7:$F$106)*(O$1&lt;='Gastos com Pessoal'!$G$7:$G$106)*(IF('Gastos com Pessoal'!$H$7:$H$106&lt;=O$1,1,0))*INDIRECT(CONCATENATE("'Gastos com Pessoal'!",$AZ46)))+SUM((O$1&gt;='Gastos com Pessoal'!$F$113:$F$122)*(O$1&lt;='Gastos com Pessoal'!$G$113:$G$122)*(IF('Gastos com Pessoal'!$H$113:$H$122&lt;=O$1,1,0))*INDIRECT(CONCATENATE("'Gastos com Pessoal'!",$BA46)))+SUM((O$1&gt;='Gastos com Pessoal'!$F$7:$F$106)*(O$1&lt;='Gastos com Pessoal'!$G$7:$G$106)*(IF('Gastos com Pessoal'!$M$7:$M$106&lt;=O$1,1,0))*INDIRECT(CONCATENATE("'Gastos com Pessoal'!",$BB46)))+SUM((O$1&gt;='Gastos com Pessoal'!$F$113:$F$122)*(O$1&lt;='Gastos com Pessoal'!$G$113:$G$122)*(IF('Gastos com Pessoal'!$M$113:$M$122&lt;=O$1,1,0))*INDIRECT(CONCATENATE("'Gastos com Pessoal'!",$BC46)))+SUM((O$1&gt;='Gastos com Pessoal'!$F$7:$F$106)*(O$1&lt;='Gastos com Pessoal'!$G$7:$G$106)*(IF('Gastos com Pessoal'!$R$7:$R$106&lt;=O$1,1,0))*INDIRECT(CONCATENATE("'Gastos com Pessoal'!",$BD46)))+SUM((O$1&gt;='Gastos com Pessoal'!$F$113:$F$122)*(O$1&lt;='Gastos com Pessoal'!$G$113:$G$122)*(IF('Gastos com Pessoal'!$R$113:$R$122&lt;=O$1,1,0))*INDIRECT(CONCATENATE("'Gastos com Pessoal'!",$BE46)))</f>
        <v>0</v>
      </c>
      <c r="P46" s="152">
        <f t="array" aca="1" ref="P46" ca="1">SUM((P$1&gt;='Gastos com Pessoal'!$F$7:$F$106)*(P$1&lt;='Gastos com Pessoal'!$G$7:$G$106)*INDIRECT(CONCATENATE("'Encargos e Benefícios'!",$AX46)))+SUM((P$1&gt;='Gastos com Pessoal'!$F$113:$F$122)*(P$1&lt;='Gastos com Pessoal'!$G$113:$G$122)*INDIRECT(CONCATENATE("'Encargos e Benefícios'!",$AY46)))+SUM((P$1&gt;='Gastos com Pessoal'!$F$7:$F$106)*(P$1&lt;='Gastos com Pessoal'!$G$7:$G$106)*(IF('Gastos com Pessoal'!$H$7:$H$106&lt;=P$1,1,0))*INDIRECT(CONCATENATE("'Gastos com Pessoal'!",$AZ46)))+SUM((P$1&gt;='Gastos com Pessoal'!$F$113:$F$122)*(P$1&lt;='Gastos com Pessoal'!$G$113:$G$122)*(IF('Gastos com Pessoal'!$H$113:$H$122&lt;=P$1,1,0))*INDIRECT(CONCATENATE("'Gastos com Pessoal'!",$BA46)))+SUM((P$1&gt;='Gastos com Pessoal'!$F$7:$F$106)*(P$1&lt;='Gastos com Pessoal'!$G$7:$G$106)*(IF('Gastos com Pessoal'!$M$7:$M$106&lt;=P$1,1,0))*INDIRECT(CONCATENATE("'Gastos com Pessoal'!",$BB46)))+SUM((P$1&gt;='Gastos com Pessoal'!$F$113:$F$122)*(P$1&lt;='Gastos com Pessoal'!$G$113:$G$122)*(IF('Gastos com Pessoal'!$M$113:$M$122&lt;=P$1,1,0))*INDIRECT(CONCATENATE("'Gastos com Pessoal'!",$BC46)))+SUM((P$1&gt;='Gastos com Pessoal'!$F$7:$F$106)*(P$1&lt;='Gastos com Pessoal'!$G$7:$G$106)*(IF('Gastos com Pessoal'!$R$7:$R$106&lt;=P$1,1,0))*INDIRECT(CONCATENATE("'Gastos com Pessoal'!",$BD46)))+SUM((P$1&gt;='Gastos com Pessoal'!$F$113:$F$122)*(P$1&lt;='Gastos com Pessoal'!$G$113:$G$122)*(IF('Gastos com Pessoal'!$R$113:$R$122&lt;=P$1,1,0))*INDIRECT(CONCATENATE("'Gastos com Pessoal'!",$BE46)))</f>
        <v>0</v>
      </c>
      <c r="Q46" s="152">
        <f t="array" aca="1" ref="Q46" ca="1">SUM((Q$1&gt;='Gastos com Pessoal'!$F$7:$F$106)*(Q$1&lt;='Gastos com Pessoal'!$G$7:$G$106)*INDIRECT(CONCATENATE("'Encargos e Benefícios'!",$AX46)))+SUM((Q$1&gt;='Gastos com Pessoal'!$F$113:$F$122)*(Q$1&lt;='Gastos com Pessoal'!$G$113:$G$122)*INDIRECT(CONCATENATE("'Encargos e Benefícios'!",$AY46)))+SUM((Q$1&gt;='Gastos com Pessoal'!$F$7:$F$106)*(Q$1&lt;='Gastos com Pessoal'!$G$7:$G$106)*(IF('Gastos com Pessoal'!$H$7:$H$106&lt;=Q$1,1,0))*INDIRECT(CONCATENATE("'Gastos com Pessoal'!",$AZ46)))+SUM((Q$1&gt;='Gastos com Pessoal'!$F$113:$F$122)*(Q$1&lt;='Gastos com Pessoal'!$G$113:$G$122)*(IF('Gastos com Pessoal'!$H$113:$H$122&lt;=Q$1,1,0))*INDIRECT(CONCATENATE("'Gastos com Pessoal'!",$BA46)))+SUM((Q$1&gt;='Gastos com Pessoal'!$F$7:$F$106)*(Q$1&lt;='Gastos com Pessoal'!$G$7:$G$106)*(IF('Gastos com Pessoal'!$M$7:$M$106&lt;=Q$1,1,0))*INDIRECT(CONCATENATE("'Gastos com Pessoal'!",$BB46)))+SUM((Q$1&gt;='Gastos com Pessoal'!$F$113:$F$122)*(Q$1&lt;='Gastos com Pessoal'!$G$113:$G$122)*(IF('Gastos com Pessoal'!$M$113:$M$122&lt;=Q$1,1,0))*INDIRECT(CONCATENATE("'Gastos com Pessoal'!",$BC46)))+SUM((Q$1&gt;='Gastos com Pessoal'!$F$7:$F$106)*(Q$1&lt;='Gastos com Pessoal'!$G$7:$G$106)*(IF('Gastos com Pessoal'!$R$7:$R$106&lt;=Q$1,1,0))*INDIRECT(CONCATENATE("'Gastos com Pessoal'!",$BD46)))+SUM((Q$1&gt;='Gastos com Pessoal'!$F$113:$F$122)*(Q$1&lt;='Gastos com Pessoal'!$G$113:$G$122)*(IF('Gastos com Pessoal'!$R$113:$R$122&lt;=Q$1,1,0))*INDIRECT(CONCATENATE("'Gastos com Pessoal'!",$BE46)))</f>
        <v>0</v>
      </c>
      <c r="R46" s="152">
        <f t="array" aca="1" ref="R46" ca="1">SUM((R$1&gt;='Gastos com Pessoal'!$F$7:$F$106)*(R$1&lt;='Gastos com Pessoal'!$G$7:$G$106)*INDIRECT(CONCATENATE("'Encargos e Benefícios'!",$AX46)))+SUM((R$1&gt;='Gastos com Pessoal'!$F$113:$F$122)*(R$1&lt;='Gastos com Pessoal'!$G$113:$G$122)*INDIRECT(CONCATENATE("'Encargos e Benefícios'!",$AY46)))+SUM((R$1&gt;='Gastos com Pessoal'!$F$7:$F$106)*(R$1&lt;='Gastos com Pessoal'!$G$7:$G$106)*(IF('Gastos com Pessoal'!$H$7:$H$106&lt;=R$1,1,0))*INDIRECT(CONCATENATE("'Gastos com Pessoal'!",$AZ46)))+SUM((R$1&gt;='Gastos com Pessoal'!$F$113:$F$122)*(R$1&lt;='Gastos com Pessoal'!$G$113:$G$122)*(IF('Gastos com Pessoal'!$H$113:$H$122&lt;=R$1,1,0))*INDIRECT(CONCATENATE("'Gastos com Pessoal'!",$BA46)))+SUM((R$1&gt;='Gastos com Pessoal'!$F$7:$F$106)*(R$1&lt;='Gastos com Pessoal'!$G$7:$G$106)*(IF('Gastos com Pessoal'!$M$7:$M$106&lt;=R$1,1,0))*INDIRECT(CONCATENATE("'Gastos com Pessoal'!",$BB46)))+SUM((R$1&gt;='Gastos com Pessoal'!$F$113:$F$122)*(R$1&lt;='Gastos com Pessoal'!$G$113:$G$122)*(IF('Gastos com Pessoal'!$M$113:$M$122&lt;=R$1,1,0))*INDIRECT(CONCATENATE("'Gastos com Pessoal'!",$BC46)))+SUM((R$1&gt;='Gastos com Pessoal'!$F$7:$F$106)*(R$1&lt;='Gastos com Pessoal'!$G$7:$G$106)*(IF('Gastos com Pessoal'!$R$7:$R$106&lt;=R$1,1,0))*INDIRECT(CONCATENATE("'Gastos com Pessoal'!",$BD46)))+SUM((R$1&gt;='Gastos com Pessoal'!$F$113:$F$122)*(R$1&lt;='Gastos com Pessoal'!$G$113:$G$122)*(IF('Gastos com Pessoal'!$R$113:$R$122&lt;=R$1,1,0))*INDIRECT(CONCATENATE("'Gastos com Pessoal'!",$BE46)))</f>
        <v>0</v>
      </c>
      <c r="S46" s="152">
        <f t="array" aca="1" ref="S46" ca="1">SUM((S$1&gt;='Gastos com Pessoal'!$F$7:$F$106)*(S$1&lt;='Gastos com Pessoal'!$G$7:$G$106)*INDIRECT(CONCATENATE("'Encargos e Benefícios'!",$AX46)))+SUM((S$1&gt;='Gastos com Pessoal'!$F$113:$F$122)*(S$1&lt;='Gastos com Pessoal'!$G$113:$G$122)*INDIRECT(CONCATENATE("'Encargos e Benefícios'!",$AY46)))+SUM((S$1&gt;='Gastos com Pessoal'!$F$7:$F$106)*(S$1&lt;='Gastos com Pessoal'!$G$7:$G$106)*(IF('Gastos com Pessoal'!$H$7:$H$106&lt;=S$1,1,0))*INDIRECT(CONCATENATE("'Gastos com Pessoal'!",$AZ46)))+SUM((S$1&gt;='Gastos com Pessoal'!$F$113:$F$122)*(S$1&lt;='Gastos com Pessoal'!$G$113:$G$122)*(IF('Gastos com Pessoal'!$H$113:$H$122&lt;=S$1,1,0))*INDIRECT(CONCATENATE("'Gastos com Pessoal'!",$BA46)))+SUM((S$1&gt;='Gastos com Pessoal'!$F$7:$F$106)*(S$1&lt;='Gastos com Pessoal'!$G$7:$G$106)*(IF('Gastos com Pessoal'!$M$7:$M$106&lt;=S$1,1,0))*INDIRECT(CONCATENATE("'Gastos com Pessoal'!",$BB46)))+SUM((S$1&gt;='Gastos com Pessoal'!$F$113:$F$122)*(S$1&lt;='Gastos com Pessoal'!$G$113:$G$122)*(IF('Gastos com Pessoal'!$M$113:$M$122&lt;=S$1,1,0))*INDIRECT(CONCATENATE("'Gastos com Pessoal'!",$BC46)))+SUM((S$1&gt;='Gastos com Pessoal'!$F$7:$F$106)*(S$1&lt;='Gastos com Pessoal'!$G$7:$G$106)*(IF('Gastos com Pessoal'!$R$7:$R$106&lt;=S$1,1,0))*INDIRECT(CONCATENATE("'Gastos com Pessoal'!",$BD46)))+SUM((S$1&gt;='Gastos com Pessoal'!$F$113:$F$122)*(S$1&lt;='Gastos com Pessoal'!$G$113:$G$122)*(IF('Gastos com Pessoal'!$R$113:$R$122&lt;=S$1,1,0))*INDIRECT(CONCATENATE("'Gastos com Pessoal'!",$BE46)))</f>
        <v>0</v>
      </c>
      <c r="T46" s="152">
        <f t="array" aca="1" ref="T46" ca="1">SUM((T$1&gt;='Gastos com Pessoal'!$F$7:$F$106)*(T$1&lt;='Gastos com Pessoal'!$G$7:$G$106)*INDIRECT(CONCATENATE("'Encargos e Benefícios'!",$AX46)))+SUM((T$1&gt;='Gastos com Pessoal'!$F$113:$F$122)*(T$1&lt;='Gastos com Pessoal'!$G$113:$G$122)*INDIRECT(CONCATENATE("'Encargos e Benefícios'!",$AY46)))+SUM((T$1&gt;='Gastos com Pessoal'!$F$7:$F$106)*(T$1&lt;='Gastos com Pessoal'!$G$7:$G$106)*(IF('Gastos com Pessoal'!$H$7:$H$106&lt;=T$1,1,0))*INDIRECT(CONCATENATE("'Gastos com Pessoal'!",$AZ46)))+SUM((T$1&gt;='Gastos com Pessoal'!$F$113:$F$122)*(T$1&lt;='Gastos com Pessoal'!$G$113:$G$122)*(IF('Gastos com Pessoal'!$H$113:$H$122&lt;=T$1,1,0))*INDIRECT(CONCATENATE("'Gastos com Pessoal'!",$BA46)))+SUM((T$1&gt;='Gastos com Pessoal'!$F$7:$F$106)*(T$1&lt;='Gastos com Pessoal'!$G$7:$G$106)*(IF('Gastos com Pessoal'!$M$7:$M$106&lt;=T$1,1,0))*INDIRECT(CONCATENATE("'Gastos com Pessoal'!",$BB46)))+SUM((T$1&gt;='Gastos com Pessoal'!$F$113:$F$122)*(T$1&lt;='Gastos com Pessoal'!$G$113:$G$122)*(IF('Gastos com Pessoal'!$M$113:$M$122&lt;=T$1,1,0))*INDIRECT(CONCATENATE("'Gastos com Pessoal'!",$BC46)))+SUM((T$1&gt;='Gastos com Pessoal'!$F$7:$F$106)*(T$1&lt;='Gastos com Pessoal'!$G$7:$G$106)*(IF('Gastos com Pessoal'!$R$7:$R$106&lt;=T$1,1,0))*INDIRECT(CONCATENATE("'Gastos com Pessoal'!",$BD46)))+SUM((T$1&gt;='Gastos com Pessoal'!$F$113:$F$122)*(T$1&lt;='Gastos com Pessoal'!$G$113:$G$122)*(IF('Gastos com Pessoal'!$R$113:$R$122&lt;=T$1,1,0))*INDIRECT(CONCATENATE("'Gastos com Pessoal'!",$BE46)))</f>
        <v>0</v>
      </c>
      <c r="U46" s="152">
        <f t="array" aca="1" ref="U46" ca="1">SUM((U$1&gt;='Gastos com Pessoal'!$F$7:$F$106)*(U$1&lt;='Gastos com Pessoal'!$G$7:$G$106)*INDIRECT(CONCATENATE("'Encargos e Benefícios'!",$AX46)))+SUM((U$1&gt;='Gastos com Pessoal'!$F$113:$F$122)*(U$1&lt;='Gastos com Pessoal'!$G$113:$G$122)*INDIRECT(CONCATENATE("'Encargos e Benefícios'!",$AY46)))+SUM((U$1&gt;='Gastos com Pessoal'!$F$7:$F$106)*(U$1&lt;='Gastos com Pessoal'!$G$7:$G$106)*(IF('Gastos com Pessoal'!$H$7:$H$106&lt;=U$1,1,0))*INDIRECT(CONCATENATE("'Gastos com Pessoal'!",$AZ46)))+SUM((U$1&gt;='Gastos com Pessoal'!$F$113:$F$122)*(U$1&lt;='Gastos com Pessoal'!$G$113:$G$122)*(IF('Gastos com Pessoal'!$H$113:$H$122&lt;=U$1,1,0))*INDIRECT(CONCATENATE("'Gastos com Pessoal'!",$BA46)))+SUM((U$1&gt;='Gastos com Pessoal'!$F$7:$F$106)*(U$1&lt;='Gastos com Pessoal'!$G$7:$G$106)*(IF('Gastos com Pessoal'!$M$7:$M$106&lt;=U$1,1,0))*INDIRECT(CONCATENATE("'Gastos com Pessoal'!",$BB46)))+SUM((U$1&gt;='Gastos com Pessoal'!$F$113:$F$122)*(U$1&lt;='Gastos com Pessoal'!$G$113:$G$122)*(IF('Gastos com Pessoal'!$M$113:$M$122&lt;=U$1,1,0))*INDIRECT(CONCATENATE("'Gastos com Pessoal'!",$BC46)))+SUM((U$1&gt;='Gastos com Pessoal'!$F$7:$F$106)*(U$1&lt;='Gastos com Pessoal'!$G$7:$G$106)*(IF('Gastos com Pessoal'!$R$7:$R$106&lt;=U$1,1,0))*INDIRECT(CONCATENATE("'Gastos com Pessoal'!",$BD46)))+SUM((U$1&gt;='Gastos com Pessoal'!$F$113:$F$122)*(U$1&lt;='Gastos com Pessoal'!$G$113:$G$122)*(IF('Gastos com Pessoal'!$R$113:$R$122&lt;=U$1,1,0))*INDIRECT(CONCATENATE("'Gastos com Pessoal'!",$BE46)))</f>
        <v>0</v>
      </c>
      <c r="V46" s="152">
        <f t="array" aca="1" ref="V46" ca="1">SUM((V$1&gt;='Gastos com Pessoal'!$F$7:$F$106)*(V$1&lt;='Gastos com Pessoal'!$G$7:$G$106)*INDIRECT(CONCATENATE("'Encargos e Benefícios'!",$AX46)))+SUM((V$1&gt;='Gastos com Pessoal'!$F$113:$F$122)*(V$1&lt;='Gastos com Pessoal'!$G$113:$G$122)*INDIRECT(CONCATENATE("'Encargos e Benefícios'!",$AY46)))+SUM((V$1&gt;='Gastos com Pessoal'!$F$7:$F$106)*(V$1&lt;='Gastos com Pessoal'!$G$7:$G$106)*(IF('Gastos com Pessoal'!$H$7:$H$106&lt;=V$1,1,0))*INDIRECT(CONCATENATE("'Gastos com Pessoal'!",$AZ46)))+SUM((V$1&gt;='Gastos com Pessoal'!$F$113:$F$122)*(V$1&lt;='Gastos com Pessoal'!$G$113:$G$122)*(IF('Gastos com Pessoal'!$H$113:$H$122&lt;=V$1,1,0))*INDIRECT(CONCATENATE("'Gastos com Pessoal'!",$BA46)))+SUM((V$1&gt;='Gastos com Pessoal'!$F$7:$F$106)*(V$1&lt;='Gastos com Pessoal'!$G$7:$G$106)*(IF('Gastos com Pessoal'!$M$7:$M$106&lt;=V$1,1,0))*INDIRECT(CONCATENATE("'Gastos com Pessoal'!",$BB46)))+SUM((V$1&gt;='Gastos com Pessoal'!$F$113:$F$122)*(V$1&lt;='Gastos com Pessoal'!$G$113:$G$122)*(IF('Gastos com Pessoal'!$M$113:$M$122&lt;=V$1,1,0))*INDIRECT(CONCATENATE("'Gastos com Pessoal'!",$BC46)))+SUM((V$1&gt;='Gastos com Pessoal'!$F$7:$F$106)*(V$1&lt;='Gastos com Pessoal'!$G$7:$G$106)*(IF('Gastos com Pessoal'!$R$7:$R$106&lt;=V$1,1,0))*INDIRECT(CONCATENATE("'Gastos com Pessoal'!",$BD46)))+SUM((V$1&gt;='Gastos com Pessoal'!$F$113:$F$122)*(V$1&lt;='Gastos com Pessoal'!$G$113:$G$122)*(IF('Gastos com Pessoal'!$R$113:$R$122&lt;=V$1,1,0))*INDIRECT(CONCATENATE("'Gastos com Pessoal'!",$BE46)))</f>
        <v>0</v>
      </c>
      <c r="W46" s="152">
        <f t="array" aca="1" ref="W46" ca="1">SUM((W$1&gt;='Gastos com Pessoal'!$F$7:$F$106)*(W$1&lt;='Gastos com Pessoal'!$G$7:$G$106)*INDIRECT(CONCATENATE("'Encargos e Benefícios'!",$AX46)))+SUM((W$1&gt;='Gastos com Pessoal'!$F$113:$F$122)*(W$1&lt;='Gastos com Pessoal'!$G$113:$G$122)*INDIRECT(CONCATENATE("'Encargos e Benefícios'!",$AY46)))+SUM((W$1&gt;='Gastos com Pessoal'!$F$7:$F$106)*(W$1&lt;='Gastos com Pessoal'!$G$7:$G$106)*(IF('Gastos com Pessoal'!$H$7:$H$106&lt;=W$1,1,0))*INDIRECT(CONCATENATE("'Gastos com Pessoal'!",$AZ46)))+SUM((W$1&gt;='Gastos com Pessoal'!$F$113:$F$122)*(W$1&lt;='Gastos com Pessoal'!$G$113:$G$122)*(IF('Gastos com Pessoal'!$H$113:$H$122&lt;=W$1,1,0))*INDIRECT(CONCATENATE("'Gastos com Pessoal'!",$BA46)))+SUM((W$1&gt;='Gastos com Pessoal'!$F$7:$F$106)*(W$1&lt;='Gastos com Pessoal'!$G$7:$G$106)*(IF('Gastos com Pessoal'!$M$7:$M$106&lt;=W$1,1,0))*INDIRECT(CONCATENATE("'Gastos com Pessoal'!",$BB46)))+SUM((W$1&gt;='Gastos com Pessoal'!$F$113:$F$122)*(W$1&lt;='Gastos com Pessoal'!$G$113:$G$122)*(IF('Gastos com Pessoal'!$M$113:$M$122&lt;=W$1,1,0))*INDIRECT(CONCATENATE("'Gastos com Pessoal'!",$BC46)))+SUM((W$1&gt;='Gastos com Pessoal'!$F$7:$F$106)*(W$1&lt;='Gastos com Pessoal'!$G$7:$G$106)*(IF('Gastos com Pessoal'!$R$7:$R$106&lt;=W$1,1,0))*INDIRECT(CONCATENATE("'Gastos com Pessoal'!",$BD46)))+SUM((W$1&gt;='Gastos com Pessoal'!$F$113:$F$122)*(W$1&lt;='Gastos com Pessoal'!$G$113:$G$122)*(IF('Gastos com Pessoal'!$R$113:$R$122&lt;=W$1,1,0))*INDIRECT(CONCATENATE("'Gastos com Pessoal'!",$BE46)))</f>
        <v>0</v>
      </c>
      <c r="X46" s="152">
        <f t="array" aca="1" ref="X46" ca="1">SUM((X$1&gt;='Gastos com Pessoal'!$F$7:$F$106)*(X$1&lt;='Gastos com Pessoal'!$G$7:$G$106)*INDIRECT(CONCATENATE("'Encargos e Benefícios'!",$AX46)))+SUM((X$1&gt;='Gastos com Pessoal'!$F$113:$F$122)*(X$1&lt;='Gastos com Pessoal'!$G$113:$G$122)*INDIRECT(CONCATENATE("'Encargos e Benefícios'!",$AY46)))+SUM((X$1&gt;='Gastos com Pessoal'!$F$7:$F$106)*(X$1&lt;='Gastos com Pessoal'!$G$7:$G$106)*(IF('Gastos com Pessoal'!$H$7:$H$106&lt;=X$1,1,0))*INDIRECT(CONCATENATE("'Gastos com Pessoal'!",$AZ46)))+SUM((X$1&gt;='Gastos com Pessoal'!$F$113:$F$122)*(X$1&lt;='Gastos com Pessoal'!$G$113:$G$122)*(IF('Gastos com Pessoal'!$H$113:$H$122&lt;=X$1,1,0))*INDIRECT(CONCATENATE("'Gastos com Pessoal'!",$BA46)))+SUM((X$1&gt;='Gastos com Pessoal'!$F$7:$F$106)*(X$1&lt;='Gastos com Pessoal'!$G$7:$G$106)*(IF('Gastos com Pessoal'!$M$7:$M$106&lt;=X$1,1,0))*INDIRECT(CONCATENATE("'Gastos com Pessoal'!",$BB46)))+SUM((X$1&gt;='Gastos com Pessoal'!$F$113:$F$122)*(X$1&lt;='Gastos com Pessoal'!$G$113:$G$122)*(IF('Gastos com Pessoal'!$M$113:$M$122&lt;=X$1,1,0))*INDIRECT(CONCATENATE("'Gastos com Pessoal'!",$BC46)))+SUM((X$1&gt;='Gastos com Pessoal'!$F$7:$F$106)*(X$1&lt;='Gastos com Pessoal'!$G$7:$G$106)*(IF('Gastos com Pessoal'!$R$7:$R$106&lt;=X$1,1,0))*INDIRECT(CONCATENATE("'Gastos com Pessoal'!",$BD46)))+SUM((X$1&gt;='Gastos com Pessoal'!$F$113:$F$122)*(X$1&lt;='Gastos com Pessoal'!$G$113:$G$122)*(IF('Gastos com Pessoal'!$R$113:$R$122&lt;=X$1,1,0))*INDIRECT(CONCATENATE("'Gastos com Pessoal'!",$BE46)))</f>
        <v>0</v>
      </c>
      <c r="Y46" s="152">
        <f t="array" aca="1" ref="Y46" ca="1">SUM((Y$1&gt;='Gastos com Pessoal'!$F$7:$F$106)*(Y$1&lt;='Gastos com Pessoal'!$G$7:$G$106)*INDIRECT(CONCATENATE("'Encargos e Benefícios'!",$AX46)))+SUM((Y$1&gt;='Gastos com Pessoal'!$F$113:$F$122)*(Y$1&lt;='Gastos com Pessoal'!$G$113:$G$122)*INDIRECT(CONCATENATE("'Encargos e Benefícios'!",$AY46)))+SUM((Y$1&gt;='Gastos com Pessoal'!$F$7:$F$106)*(Y$1&lt;='Gastos com Pessoal'!$G$7:$G$106)*(IF('Gastos com Pessoal'!$H$7:$H$106&lt;=Y$1,1,0))*INDIRECT(CONCATENATE("'Gastos com Pessoal'!",$AZ46)))+SUM((Y$1&gt;='Gastos com Pessoal'!$F$113:$F$122)*(Y$1&lt;='Gastos com Pessoal'!$G$113:$G$122)*(IF('Gastos com Pessoal'!$H$113:$H$122&lt;=Y$1,1,0))*INDIRECT(CONCATENATE("'Gastos com Pessoal'!",$BA46)))+SUM((Y$1&gt;='Gastos com Pessoal'!$F$7:$F$106)*(Y$1&lt;='Gastos com Pessoal'!$G$7:$G$106)*(IF('Gastos com Pessoal'!$M$7:$M$106&lt;=Y$1,1,0))*INDIRECT(CONCATENATE("'Gastos com Pessoal'!",$BB46)))+SUM((Y$1&gt;='Gastos com Pessoal'!$F$113:$F$122)*(Y$1&lt;='Gastos com Pessoal'!$G$113:$G$122)*(IF('Gastos com Pessoal'!$M$113:$M$122&lt;=Y$1,1,0))*INDIRECT(CONCATENATE("'Gastos com Pessoal'!",$BC46)))+SUM((Y$1&gt;='Gastos com Pessoal'!$F$7:$F$106)*(Y$1&lt;='Gastos com Pessoal'!$G$7:$G$106)*(IF('Gastos com Pessoal'!$R$7:$R$106&lt;=Y$1,1,0))*INDIRECT(CONCATENATE("'Gastos com Pessoal'!",$BD46)))+SUM((Y$1&gt;='Gastos com Pessoal'!$F$113:$F$122)*(Y$1&lt;='Gastos com Pessoal'!$G$113:$G$122)*(IF('Gastos com Pessoal'!$R$113:$R$122&lt;=Y$1,1,0))*INDIRECT(CONCATENATE("'Gastos com Pessoal'!",$BE46)))</f>
        <v>0</v>
      </c>
      <c r="Z46" s="152">
        <f t="array" aca="1" ref="Z46" ca="1">SUM((Z$1&gt;='Gastos com Pessoal'!$F$7:$F$106)*(Z$1&lt;='Gastos com Pessoal'!$G$7:$G$106)*INDIRECT(CONCATENATE("'Encargos e Benefícios'!",$AX46)))+SUM((Z$1&gt;='Gastos com Pessoal'!$F$113:$F$122)*(Z$1&lt;='Gastos com Pessoal'!$G$113:$G$122)*INDIRECT(CONCATENATE("'Encargos e Benefícios'!",$AY46)))+SUM((Z$1&gt;='Gastos com Pessoal'!$F$7:$F$106)*(Z$1&lt;='Gastos com Pessoal'!$G$7:$G$106)*(IF('Gastos com Pessoal'!$H$7:$H$106&lt;=Z$1,1,0))*INDIRECT(CONCATENATE("'Gastos com Pessoal'!",$AZ46)))+SUM((Z$1&gt;='Gastos com Pessoal'!$F$113:$F$122)*(Z$1&lt;='Gastos com Pessoal'!$G$113:$G$122)*(IF('Gastos com Pessoal'!$H$113:$H$122&lt;=Z$1,1,0))*INDIRECT(CONCATENATE("'Gastos com Pessoal'!",$BA46)))+SUM((Z$1&gt;='Gastos com Pessoal'!$F$7:$F$106)*(Z$1&lt;='Gastos com Pessoal'!$G$7:$G$106)*(IF('Gastos com Pessoal'!$M$7:$M$106&lt;=Z$1,1,0))*INDIRECT(CONCATENATE("'Gastos com Pessoal'!",$BB46)))+SUM((Z$1&gt;='Gastos com Pessoal'!$F$113:$F$122)*(Z$1&lt;='Gastos com Pessoal'!$G$113:$G$122)*(IF('Gastos com Pessoal'!$M$113:$M$122&lt;=Z$1,1,0))*INDIRECT(CONCATENATE("'Gastos com Pessoal'!",$BC46)))+SUM((Z$1&gt;='Gastos com Pessoal'!$F$7:$F$106)*(Z$1&lt;='Gastos com Pessoal'!$G$7:$G$106)*(IF('Gastos com Pessoal'!$R$7:$R$106&lt;=Z$1,1,0))*INDIRECT(CONCATENATE("'Gastos com Pessoal'!",$BD46)))+SUM((Z$1&gt;='Gastos com Pessoal'!$F$113:$F$122)*(Z$1&lt;='Gastos com Pessoal'!$G$113:$G$122)*(IF('Gastos com Pessoal'!$R$113:$R$122&lt;=Z$1,1,0))*INDIRECT(CONCATENATE("'Gastos com Pessoal'!",$BE46)))</f>
        <v>0</v>
      </c>
      <c r="AA46" s="152">
        <f t="array" aca="1" ref="AA46" ca="1">SUM((AA$1&gt;='Gastos com Pessoal'!$F$7:$F$106)*(AA$1&lt;='Gastos com Pessoal'!$G$7:$G$106)*INDIRECT(CONCATENATE("'Encargos e Benefícios'!",$AX46)))+SUM((AA$1&gt;='Gastos com Pessoal'!$F$113:$F$122)*(AA$1&lt;='Gastos com Pessoal'!$G$113:$G$122)*INDIRECT(CONCATENATE("'Encargos e Benefícios'!",$AY46)))+SUM((AA$1&gt;='Gastos com Pessoal'!$F$7:$F$106)*(AA$1&lt;='Gastos com Pessoal'!$G$7:$G$106)*(IF('Gastos com Pessoal'!$H$7:$H$106&lt;=AA$1,1,0))*INDIRECT(CONCATENATE("'Gastos com Pessoal'!",$AZ46)))+SUM((AA$1&gt;='Gastos com Pessoal'!$F$113:$F$122)*(AA$1&lt;='Gastos com Pessoal'!$G$113:$G$122)*(IF('Gastos com Pessoal'!$H$113:$H$122&lt;=AA$1,1,0))*INDIRECT(CONCATENATE("'Gastos com Pessoal'!",$BA46)))+SUM((AA$1&gt;='Gastos com Pessoal'!$F$7:$F$106)*(AA$1&lt;='Gastos com Pessoal'!$G$7:$G$106)*(IF('Gastos com Pessoal'!$M$7:$M$106&lt;=AA$1,1,0))*INDIRECT(CONCATENATE("'Gastos com Pessoal'!",$BB46)))+SUM((AA$1&gt;='Gastos com Pessoal'!$F$113:$F$122)*(AA$1&lt;='Gastos com Pessoal'!$G$113:$G$122)*(IF('Gastos com Pessoal'!$M$113:$M$122&lt;=AA$1,1,0))*INDIRECT(CONCATENATE("'Gastos com Pessoal'!",$BC46)))+SUM((AA$1&gt;='Gastos com Pessoal'!$F$7:$F$106)*(AA$1&lt;='Gastos com Pessoal'!$G$7:$G$106)*(IF('Gastos com Pessoal'!$R$7:$R$106&lt;=AA$1,1,0))*INDIRECT(CONCATENATE("'Gastos com Pessoal'!",$BD46)))+SUM((AA$1&gt;='Gastos com Pessoal'!$F$113:$F$122)*(AA$1&lt;='Gastos com Pessoal'!$G$113:$G$122)*(IF('Gastos com Pessoal'!$R$113:$R$122&lt;=AA$1,1,0))*INDIRECT(CONCATENATE("'Gastos com Pessoal'!",$BE46)))</f>
        <v>0</v>
      </c>
      <c r="AB46" s="152">
        <f t="array" aca="1" ref="AB46" ca="1">SUM((AB$1&gt;='Gastos com Pessoal'!$F$7:$F$106)*(AB$1&lt;='Gastos com Pessoal'!$G$7:$G$106)*INDIRECT(CONCATENATE("'Encargos e Benefícios'!",$AX46)))+SUM((AB$1&gt;='Gastos com Pessoal'!$F$113:$F$122)*(AB$1&lt;='Gastos com Pessoal'!$G$113:$G$122)*INDIRECT(CONCATENATE("'Encargos e Benefícios'!",$AY46)))+SUM((AB$1&gt;='Gastos com Pessoal'!$F$7:$F$106)*(AB$1&lt;='Gastos com Pessoal'!$G$7:$G$106)*(IF('Gastos com Pessoal'!$H$7:$H$106&lt;=AB$1,1,0))*INDIRECT(CONCATENATE("'Gastos com Pessoal'!",$AZ46)))+SUM((AB$1&gt;='Gastos com Pessoal'!$F$113:$F$122)*(AB$1&lt;='Gastos com Pessoal'!$G$113:$G$122)*(IF('Gastos com Pessoal'!$H$113:$H$122&lt;=AB$1,1,0))*INDIRECT(CONCATENATE("'Gastos com Pessoal'!",$BA46)))+SUM((AB$1&gt;='Gastos com Pessoal'!$F$7:$F$106)*(AB$1&lt;='Gastos com Pessoal'!$G$7:$G$106)*(IF('Gastos com Pessoal'!$M$7:$M$106&lt;=AB$1,1,0))*INDIRECT(CONCATENATE("'Gastos com Pessoal'!",$BB46)))+SUM((AB$1&gt;='Gastos com Pessoal'!$F$113:$F$122)*(AB$1&lt;='Gastos com Pessoal'!$G$113:$G$122)*(IF('Gastos com Pessoal'!$M$113:$M$122&lt;=AB$1,1,0))*INDIRECT(CONCATENATE("'Gastos com Pessoal'!",$BC46)))+SUM((AB$1&gt;='Gastos com Pessoal'!$F$7:$F$106)*(AB$1&lt;='Gastos com Pessoal'!$G$7:$G$106)*(IF('Gastos com Pessoal'!$R$7:$R$106&lt;=AB$1,1,0))*INDIRECT(CONCATENATE("'Gastos com Pessoal'!",$BD46)))+SUM((AB$1&gt;='Gastos com Pessoal'!$F$113:$F$122)*(AB$1&lt;='Gastos com Pessoal'!$G$113:$G$122)*(IF('Gastos com Pessoal'!$R$113:$R$122&lt;=AB$1,1,0))*INDIRECT(CONCATENATE("'Gastos com Pessoal'!",$BE46)))</f>
        <v>0</v>
      </c>
      <c r="AC46" s="152">
        <f t="array" aca="1" ref="AC46" ca="1">SUM((AC$1&gt;='Gastos com Pessoal'!$F$7:$F$106)*(AC$1&lt;='Gastos com Pessoal'!$G$7:$G$106)*INDIRECT(CONCATENATE("'Encargos e Benefícios'!",$AX46)))+SUM((AC$1&gt;='Gastos com Pessoal'!$F$113:$F$122)*(AC$1&lt;='Gastos com Pessoal'!$G$113:$G$122)*INDIRECT(CONCATENATE("'Encargos e Benefícios'!",$AY46)))+SUM((AC$1&gt;='Gastos com Pessoal'!$F$7:$F$106)*(AC$1&lt;='Gastos com Pessoal'!$G$7:$G$106)*(IF('Gastos com Pessoal'!$H$7:$H$106&lt;=AC$1,1,0))*INDIRECT(CONCATENATE("'Gastos com Pessoal'!",$AZ46)))+SUM((AC$1&gt;='Gastos com Pessoal'!$F$113:$F$122)*(AC$1&lt;='Gastos com Pessoal'!$G$113:$G$122)*(IF('Gastos com Pessoal'!$H$113:$H$122&lt;=AC$1,1,0))*INDIRECT(CONCATENATE("'Gastos com Pessoal'!",$BA46)))+SUM((AC$1&gt;='Gastos com Pessoal'!$F$7:$F$106)*(AC$1&lt;='Gastos com Pessoal'!$G$7:$G$106)*(IF('Gastos com Pessoal'!$M$7:$M$106&lt;=AC$1,1,0))*INDIRECT(CONCATENATE("'Gastos com Pessoal'!",$BB46)))+SUM((AC$1&gt;='Gastos com Pessoal'!$F$113:$F$122)*(AC$1&lt;='Gastos com Pessoal'!$G$113:$G$122)*(IF('Gastos com Pessoal'!$M$113:$M$122&lt;=AC$1,1,0))*INDIRECT(CONCATENATE("'Gastos com Pessoal'!",$BC46)))+SUM((AC$1&gt;='Gastos com Pessoal'!$F$7:$F$106)*(AC$1&lt;='Gastos com Pessoal'!$G$7:$G$106)*(IF('Gastos com Pessoal'!$R$7:$R$106&lt;=AC$1,1,0))*INDIRECT(CONCATENATE("'Gastos com Pessoal'!",$BD46)))+SUM((AC$1&gt;='Gastos com Pessoal'!$F$113:$F$122)*(AC$1&lt;='Gastos com Pessoal'!$G$113:$G$122)*(IF('Gastos com Pessoal'!$R$113:$R$122&lt;=AC$1,1,0))*INDIRECT(CONCATENATE("'Gastos com Pessoal'!",$BE46)))</f>
        <v>0</v>
      </c>
      <c r="AD46" s="152">
        <f t="array" aca="1" ref="AD46" ca="1">SUM((AD$1&gt;='Gastos com Pessoal'!$F$7:$F$106)*(AD$1&lt;='Gastos com Pessoal'!$G$7:$G$106)*INDIRECT(CONCATENATE("'Encargos e Benefícios'!",$AX46)))+SUM((AD$1&gt;='Gastos com Pessoal'!$F$113:$F$122)*(AD$1&lt;='Gastos com Pessoal'!$G$113:$G$122)*INDIRECT(CONCATENATE("'Encargos e Benefícios'!",$AY46)))+SUM((AD$1&gt;='Gastos com Pessoal'!$F$7:$F$106)*(AD$1&lt;='Gastos com Pessoal'!$G$7:$G$106)*(IF('Gastos com Pessoal'!$H$7:$H$106&lt;=AD$1,1,0))*INDIRECT(CONCATENATE("'Gastos com Pessoal'!",$AZ46)))+SUM((AD$1&gt;='Gastos com Pessoal'!$F$113:$F$122)*(AD$1&lt;='Gastos com Pessoal'!$G$113:$G$122)*(IF('Gastos com Pessoal'!$H$113:$H$122&lt;=AD$1,1,0))*INDIRECT(CONCATENATE("'Gastos com Pessoal'!",$BA46)))+SUM((AD$1&gt;='Gastos com Pessoal'!$F$7:$F$106)*(AD$1&lt;='Gastos com Pessoal'!$G$7:$G$106)*(IF('Gastos com Pessoal'!$M$7:$M$106&lt;=AD$1,1,0))*INDIRECT(CONCATENATE("'Gastos com Pessoal'!",$BB46)))+SUM((AD$1&gt;='Gastos com Pessoal'!$F$113:$F$122)*(AD$1&lt;='Gastos com Pessoal'!$G$113:$G$122)*(IF('Gastos com Pessoal'!$M$113:$M$122&lt;=AD$1,1,0))*INDIRECT(CONCATENATE("'Gastos com Pessoal'!",$BC46)))+SUM((AD$1&gt;='Gastos com Pessoal'!$F$7:$F$106)*(AD$1&lt;='Gastos com Pessoal'!$G$7:$G$106)*(IF('Gastos com Pessoal'!$R$7:$R$106&lt;=AD$1,1,0))*INDIRECT(CONCATENATE("'Gastos com Pessoal'!",$BD46)))+SUM((AD$1&gt;='Gastos com Pessoal'!$F$113:$F$122)*(AD$1&lt;='Gastos com Pessoal'!$G$113:$G$122)*(IF('Gastos com Pessoal'!$R$113:$R$122&lt;=AD$1,1,0))*INDIRECT(CONCATENATE("'Gastos com Pessoal'!",$BE46)))</f>
        <v>0</v>
      </c>
      <c r="AE46" s="152">
        <f t="array" aca="1" ref="AE46" ca="1">SUM((AE$1&gt;='Gastos com Pessoal'!$F$7:$F$106)*(AE$1&lt;='Gastos com Pessoal'!$G$7:$G$106)*INDIRECT(CONCATENATE("'Encargos e Benefícios'!",$AX46)))+SUM((AE$1&gt;='Gastos com Pessoal'!$F$113:$F$122)*(AE$1&lt;='Gastos com Pessoal'!$G$113:$G$122)*INDIRECT(CONCATENATE("'Encargos e Benefícios'!",$AY46)))+SUM((AE$1&gt;='Gastos com Pessoal'!$F$7:$F$106)*(AE$1&lt;='Gastos com Pessoal'!$G$7:$G$106)*(IF('Gastos com Pessoal'!$H$7:$H$106&lt;=AE$1,1,0))*INDIRECT(CONCATENATE("'Gastos com Pessoal'!",$AZ46)))+SUM((AE$1&gt;='Gastos com Pessoal'!$F$113:$F$122)*(AE$1&lt;='Gastos com Pessoal'!$G$113:$G$122)*(IF('Gastos com Pessoal'!$H$113:$H$122&lt;=AE$1,1,0))*INDIRECT(CONCATENATE("'Gastos com Pessoal'!",$BA46)))+SUM((AE$1&gt;='Gastos com Pessoal'!$F$7:$F$106)*(AE$1&lt;='Gastos com Pessoal'!$G$7:$G$106)*(IF('Gastos com Pessoal'!$M$7:$M$106&lt;=AE$1,1,0))*INDIRECT(CONCATENATE("'Gastos com Pessoal'!",$BB46)))+SUM((AE$1&gt;='Gastos com Pessoal'!$F$113:$F$122)*(AE$1&lt;='Gastos com Pessoal'!$G$113:$G$122)*(IF('Gastos com Pessoal'!$M$113:$M$122&lt;=AE$1,1,0))*INDIRECT(CONCATENATE("'Gastos com Pessoal'!",$BC46)))+SUM((AE$1&gt;='Gastos com Pessoal'!$F$7:$F$106)*(AE$1&lt;='Gastos com Pessoal'!$G$7:$G$106)*(IF('Gastos com Pessoal'!$R$7:$R$106&lt;=AE$1,1,0))*INDIRECT(CONCATENATE("'Gastos com Pessoal'!",$BD46)))+SUM((AE$1&gt;='Gastos com Pessoal'!$F$113:$F$122)*(AE$1&lt;='Gastos com Pessoal'!$G$113:$G$122)*(IF('Gastos com Pessoal'!$R$113:$R$122&lt;=AE$1,1,0))*INDIRECT(CONCATENATE("'Gastos com Pessoal'!",$BE46)))</f>
        <v>0</v>
      </c>
      <c r="AF46" s="152">
        <f t="array" aca="1" ref="AF46" ca="1">SUM((AF$1&gt;='Gastos com Pessoal'!$F$7:$F$106)*(AF$1&lt;='Gastos com Pessoal'!$G$7:$G$106)*INDIRECT(CONCATENATE("'Encargos e Benefícios'!",$AX46)))+SUM((AF$1&gt;='Gastos com Pessoal'!$F$113:$F$122)*(AF$1&lt;='Gastos com Pessoal'!$G$113:$G$122)*INDIRECT(CONCATENATE("'Encargos e Benefícios'!",$AY46)))+SUM((AF$1&gt;='Gastos com Pessoal'!$F$7:$F$106)*(AF$1&lt;='Gastos com Pessoal'!$G$7:$G$106)*(IF('Gastos com Pessoal'!$H$7:$H$106&lt;=AF$1,1,0))*INDIRECT(CONCATENATE("'Gastos com Pessoal'!",$AZ46)))+SUM((AF$1&gt;='Gastos com Pessoal'!$F$113:$F$122)*(AF$1&lt;='Gastos com Pessoal'!$G$113:$G$122)*(IF('Gastos com Pessoal'!$H$113:$H$122&lt;=AF$1,1,0))*INDIRECT(CONCATENATE("'Gastos com Pessoal'!",$BA46)))+SUM((AF$1&gt;='Gastos com Pessoal'!$F$7:$F$106)*(AF$1&lt;='Gastos com Pessoal'!$G$7:$G$106)*(IF('Gastos com Pessoal'!$M$7:$M$106&lt;=AF$1,1,0))*INDIRECT(CONCATENATE("'Gastos com Pessoal'!",$BB46)))+SUM((AF$1&gt;='Gastos com Pessoal'!$F$113:$F$122)*(AF$1&lt;='Gastos com Pessoal'!$G$113:$G$122)*(IF('Gastos com Pessoal'!$M$113:$M$122&lt;=AF$1,1,0))*INDIRECT(CONCATENATE("'Gastos com Pessoal'!",$BC46)))+SUM((AF$1&gt;='Gastos com Pessoal'!$F$7:$F$106)*(AF$1&lt;='Gastos com Pessoal'!$G$7:$G$106)*(IF('Gastos com Pessoal'!$R$7:$R$106&lt;=AF$1,1,0))*INDIRECT(CONCATENATE("'Gastos com Pessoal'!",$BD46)))+SUM((AF$1&gt;='Gastos com Pessoal'!$F$113:$F$122)*(AF$1&lt;='Gastos com Pessoal'!$G$113:$G$122)*(IF('Gastos com Pessoal'!$R$113:$R$122&lt;=AF$1,1,0))*INDIRECT(CONCATENATE("'Gastos com Pessoal'!",$BE46)))</f>
        <v>0</v>
      </c>
      <c r="AG46" s="152">
        <f t="array" aca="1" ref="AG46" ca="1">SUM((AG$1&gt;='Gastos com Pessoal'!$F$7:$F$106)*(AG$1&lt;='Gastos com Pessoal'!$G$7:$G$106)*INDIRECT(CONCATENATE("'Encargos e Benefícios'!",$AX46)))+SUM((AG$1&gt;='Gastos com Pessoal'!$F$113:$F$122)*(AG$1&lt;='Gastos com Pessoal'!$G$113:$G$122)*INDIRECT(CONCATENATE("'Encargos e Benefícios'!",$AY46)))+SUM((AG$1&gt;='Gastos com Pessoal'!$F$7:$F$106)*(AG$1&lt;='Gastos com Pessoal'!$G$7:$G$106)*(IF('Gastos com Pessoal'!$H$7:$H$106&lt;=AG$1,1,0))*INDIRECT(CONCATENATE("'Gastos com Pessoal'!",$AZ46)))+SUM((AG$1&gt;='Gastos com Pessoal'!$F$113:$F$122)*(AG$1&lt;='Gastos com Pessoal'!$G$113:$G$122)*(IF('Gastos com Pessoal'!$H$113:$H$122&lt;=AG$1,1,0))*INDIRECT(CONCATENATE("'Gastos com Pessoal'!",$BA46)))+SUM((AG$1&gt;='Gastos com Pessoal'!$F$7:$F$106)*(AG$1&lt;='Gastos com Pessoal'!$G$7:$G$106)*(IF('Gastos com Pessoal'!$M$7:$M$106&lt;=AG$1,1,0))*INDIRECT(CONCATENATE("'Gastos com Pessoal'!",$BB46)))+SUM((AG$1&gt;='Gastos com Pessoal'!$F$113:$F$122)*(AG$1&lt;='Gastos com Pessoal'!$G$113:$G$122)*(IF('Gastos com Pessoal'!$M$113:$M$122&lt;=AG$1,1,0))*INDIRECT(CONCATENATE("'Gastos com Pessoal'!",$BC46)))+SUM((AG$1&gt;='Gastos com Pessoal'!$F$7:$F$106)*(AG$1&lt;='Gastos com Pessoal'!$G$7:$G$106)*(IF('Gastos com Pessoal'!$R$7:$R$106&lt;=AG$1,1,0))*INDIRECT(CONCATENATE("'Gastos com Pessoal'!",$BD46)))+SUM((AG$1&gt;='Gastos com Pessoal'!$F$113:$F$122)*(AG$1&lt;='Gastos com Pessoal'!$G$113:$G$122)*(IF('Gastos com Pessoal'!$R$113:$R$122&lt;=AG$1,1,0))*INDIRECT(CONCATENATE("'Gastos com Pessoal'!",$BE46)))</f>
        <v>0</v>
      </c>
      <c r="AH46" s="152">
        <f t="array" aca="1" ref="AH46" ca="1">SUM((AH$1&gt;='Gastos com Pessoal'!$F$7:$F$106)*(AH$1&lt;='Gastos com Pessoal'!$G$7:$G$106)*INDIRECT(CONCATENATE("'Encargos e Benefícios'!",$AX46)))+SUM((AH$1&gt;='Gastos com Pessoal'!$F$113:$F$122)*(AH$1&lt;='Gastos com Pessoal'!$G$113:$G$122)*INDIRECT(CONCATENATE("'Encargos e Benefícios'!",$AY46)))+SUM((AH$1&gt;='Gastos com Pessoal'!$F$7:$F$106)*(AH$1&lt;='Gastos com Pessoal'!$G$7:$G$106)*(IF('Gastos com Pessoal'!$H$7:$H$106&lt;=AH$1,1,0))*INDIRECT(CONCATENATE("'Gastos com Pessoal'!",$AZ46)))+SUM((AH$1&gt;='Gastos com Pessoal'!$F$113:$F$122)*(AH$1&lt;='Gastos com Pessoal'!$G$113:$G$122)*(IF('Gastos com Pessoal'!$H$113:$H$122&lt;=AH$1,1,0))*INDIRECT(CONCATENATE("'Gastos com Pessoal'!",$BA46)))+SUM((AH$1&gt;='Gastos com Pessoal'!$F$7:$F$106)*(AH$1&lt;='Gastos com Pessoal'!$G$7:$G$106)*(IF('Gastos com Pessoal'!$M$7:$M$106&lt;=AH$1,1,0))*INDIRECT(CONCATENATE("'Gastos com Pessoal'!",$BB46)))+SUM((AH$1&gt;='Gastos com Pessoal'!$F$113:$F$122)*(AH$1&lt;='Gastos com Pessoal'!$G$113:$G$122)*(IF('Gastos com Pessoal'!$M$113:$M$122&lt;=AH$1,1,0))*INDIRECT(CONCATENATE("'Gastos com Pessoal'!",$BC46)))+SUM((AH$1&gt;='Gastos com Pessoal'!$F$7:$F$106)*(AH$1&lt;='Gastos com Pessoal'!$G$7:$G$106)*(IF('Gastos com Pessoal'!$R$7:$R$106&lt;=AH$1,1,0))*INDIRECT(CONCATENATE("'Gastos com Pessoal'!",$BD46)))+SUM((AH$1&gt;='Gastos com Pessoal'!$F$113:$F$122)*(AH$1&lt;='Gastos com Pessoal'!$G$113:$G$122)*(IF('Gastos com Pessoal'!$R$113:$R$122&lt;=AH$1,1,0))*INDIRECT(CONCATENATE("'Gastos com Pessoal'!",$BE46)))</f>
        <v>0</v>
      </c>
      <c r="AI46" s="152">
        <f t="array" aca="1" ref="AI46" ca="1">SUM((AI$1&gt;='Gastos com Pessoal'!$F$7:$F$106)*(AI$1&lt;='Gastos com Pessoal'!$G$7:$G$106)*INDIRECT(CONCATENATE("'Encargos e Benefícios'!",$AX46)))+SUM((AI$1&gt;='Gastos com Pessoal'!$F$113:$F$122)*(AI$1&lt;='Gastos com Pessoal'!$G$113:$G$122)*INDIRECT(CONCATENATE("'Encargos e Benefícios'!",$AY46)))+SUM((AI$1&gt;='Gastos com Pessoal'!$F$7:$F$106)*(AI$1&lt;='Gastos com Pessoal'!$G$7:$G$106)*(IF('Gastos com Pessoal'!$H$7:$H$106&lt;=AI$1,1,0))*INDIRECT(CONCATENATE("'Gastos com Pessoal'!",$AZ46)))+SUM((AI$1&gt;='Gastos com Pessoal'!$F$113:$F$122)*(AI$1&lt;='Gastos com Pessoal'!$G$113:$G$122)*(IF('Gastos com Pessoal'!$H$113:$H$122&lt;=AI$1,1,0))*INDIRECT(CONCATENATE("'Gastos com Pessoal'!",$BA46)))+SUM((AI$1&gt;='Gastos com Pessoal'!$F$7:$F$106)*(AI$1&lt;='Gastos com Pessoal'!$G$7:$G$106)*(IF('Gastos com Pessoal'!$M$7:$M$106&lt;=AI$1,1,0))*INDIRECT(CONCATENATE("'Gastos com Pessoal'!",$BB46)))+SUM((AI$1&gt;='Gastos com Pessoal'!$F$113:$F$122)*(AI$1&lt;='Gastos com Pessoal'!$G$113:$G$122)*(IF('Gastos com Pessoal'!$M$113:$M$122&lt;=AI$1,1,0))*INDIRECT(CONCATENATE("'Gastos com Pessoal'!",$BC46)))+SUM((AI$1&gt;='Gastos com Pessoal'!$F$7:$F$106)*(AI$1&lt;='Gastos com Pessoal'!$G$7:$G$106)*(IF('Gastos com Pessoal'!$R$7:$R$106&lt;=AI$1,1,0))*INDIRECT(CONCATENATE("'Gastos com Pessoal'!",$BD46)))+SUM((AI$1&gt;='Gastos com Pessoal'!$F$113:$F$122)*(AI$1&lt;='Gastos com Pessoal'!$G$113:$G$122)*(IF('Gastos com Pessoal'!$R$113:$R$122&lt;=AI$1,1,0))*INDIRECT(CONCATENATE("'Gastos com Pessoal'!",$BE46)))</f>
        <v>0</v>
      </c>
      <c r="AJ46" s="152">
        <f t="array" aca="1" ref="AJ46" ca="1">SUM((AJ$1&gt;='Gastos com Pessoal'!$F$7:$F$106)*(AJ$1&lt;='Gastos com Pessoal'!$G$7:$G$106)*INDIRECT(CONCATENATE("'Encargos e Benefícios'!",$AX46)))+SUM((AJ$1&gt;='Gastos com Pessoal'!$F$113:$F$122)*(AJ$1&lt;='Gastos com Pessoal'!$G$113:$G$122)*INDIRECT(CONCATENATE("'Encargos e Benefícios'!",$AY46)))+SUM((AJ$1&gt;='Gastos com Pessoal'!$F$7:$F$106)*(AJ$1&lt;='Gastos com Pessoal'!$G$7:$G$106)*(IF('Gastos com Pessoal'!$H$7:$H$106&lt;=AJ$1,1,0))*INDIRECT(CONCATENATE("'Gastos com Pessoal'!",$AZ46)))+SUM((AJ$1&gt;='Gastos com Pessoal'!$F$113:$F$122)*(AJ$1&lt;='Gastos com Pessoal'!$G$113:$G$122)*(IF('Gastos com Pessoal'!$H$113:$H$122&lt;=AJ$1,1,0))*INDIRECT(CONCATENATE("'Gastos com Pessoal'!",$BA46)))+SUM((AJ$1&gt;='Gastos com Pessoal'!$F$7:$F$106)*(AJ$1&lt;='Gastos com Pessoal'!$G$7:$G$106)*(IF('Gastos com Pessoal'!$M$7:$M$106&lt;=AJ$1,1,0))*INDIRECT(CONCATENATE("'Gastos com Pessoal'!",$BB46)))+SUM((AJ$1&gt;='Gastos com Pessoal'!$F$113:$F$122)*(AJ$1&lt;='Gastos com Pessoal'!$G$113:$G$122)*(IF('Gastos com Pessoal'!$M$113:$M$122&lt;=AJ$1,1,0))*INDIRECT(CONCATENATE("'Gastos com Pessoal'!",$BC46)))+SUM((AJ$1&gt;='Gastos com Pessoal'!$F$7:$F$106)*(AJ$1&lt;='Gastos com Pessoal'!$G$7:$G$106)*(IF('Gastos com Pessoal'!$R$7:$R$106&lt;=AJ$1,1,0))*INDIRECT(CONCATENATE("'Gastos com Pessoal'!",$BD46)))+SUM((AJ$1&gt;='Gastos com Pessoal'!$F$113:$F$122)*(AJ$1&lt;='Gastos com Pessoal'!$G$113:$G$122)*(IF('Gastos com Pessoal'!$R$113:$R$122&lt;=AJ$1,1,0))*INDIRECT(CONCATENATE("'Gastos com Pessoal'!",$BE46)))</f>
        <v>0</v>
      </c>
      <c r="AK46" s="152">
        <f t="array" aca="1" ref="AK46" ca="1">SUM((AK$1&gt;='Gastos com Pessoal'!$F$7:$F$106)*(AK$1&lt;='Gastos com Pessoal'!$G$7:$G$106)*INDIRECT(CONCATENATE("'Encargos e Benefícios'!",$AX46)))+SUM((AK$1&gt;='Gastos com Pessoal'!$F$113:$F$122)*(AK$1&lt;='Gastos com Pessoal'!$G$113:$G$122)*INDIRECT(CONCATENATE("'Encargos e Benefícios'!",$AY46)))+SUM((AK$1&gt;='Gastos com Pessoal'!$F$7:$F$106)*(AK$1&lt;='Gastos com Pessoal'!$G$7:$G$106)*(IF('Gastos com Pessoal'!$H$7:$H$106&lt;=AK$1,1,0))*INDIRECT(CONCATENATE("'Gastos com Pessoal'!",$AZ46)))+SUM((AK$1&gt;='Gastos com Pessoal'!$F$113:$F$122)*(AK$1&lt;='Gastos com Pessoal'!$G$113:$G$122)*(IF('Gastos com Pessoal'!$H$113:$H$122&lt;=AK$1,1,0))*INDIRECT(CONCATENATE("'Gastos com Pessoal'!",$BA46)))+SUM((AK$1&gt;='Gastos com Pessoal'!$F$7:$F$106)*(AK$1&lt;='Gastos com Pessoal'!$G$7:$G$106)*(IF('Gastos com Pessoal'!$M$7:$M$106&lt;=AK$1,1,0))*INDIRECT(CONCATENATE("'Gastos com Pessoal'!",$BB46)))+SUM((AK$1&gt;='Gastos com Pessoal'!$F$113:$F$122)*(AK$1&lt;='Gastos com Pessoal'!$G$113:$G$122)*(IF('Gastos com Pessoal'!$M$113:$M$122&lt;=AK$1,1,0))*INDIRECT(CONCATENATE("'Gastos com Pessoal'!",$BC46)))+SUM((AK$1&gt;='Gastos com Pessoal'!$F$7:$F$106)*(AK$1&lt;='Gastos com Pessoal'!$G$7:$G$106)*(IF('Gastos com Pessoal'!$R$7:$R$106&lt;=AK$1,1,0))*INDIRECT(CONCATENATE("'Gastos com Pessoal'!",$BD46)))+SUM((AK$1&gt;='Gastos com Pessoal'!$F$113:$F$122)*(AK$1&lt;='Gastos com Pessoal'!$G$113:$G$122)*(IF('Gastos com Pessoal'!$R$113:$R$122&lt;=AK$1,1,0))*INDIRECT(CONCATENATE("'Gastos com Pessoal'!",$BE46)))</f>
        <v>0</v>
      </c>
      <c r="AL46" s="152">
        <f t="array" aca="1" ref="AL46" ca="1">SUM((AL$1&gt;='Gastos com Pessoal'!$F$7:$F$106)*(AL$1&lt;='Gastos com Pessoal'!$G$7:$G$106)*INDIRECT(CONCATENATE("'Encargos e Benefícios'!",$AX46)))+SUM((AL$1&gt;='Gastos com Pessoal'!$F$113:$F$122)*(AL$1&lt;='Gastos com Pessoal'!$G$113:$G$122)*INDIRECT(CONCATENATE("'Encargos e Benefícios'!",$AY46)))+SUM((AL$1&gt;='Gastos com Pessoal'!$F$7:$F$106)*(AL$1&lt;='Gastos com Pessoal'!$G$7:$G$106)*(IF('Gastos com Pessoal'!$H$7:$H$106&lt;=AL$1,1,0))*INDIRECT(CONCATENATE("'Gastos com Pessoal'!",$AZ46)))+SUM((AL$1&gt;='Gastos com Pessoal'!$F$113:$F$122)*(AL$1&lt;='Gastos com Pessoal'!$G$113:$G$122)*(IF('Gastos com Pessoal'!$H$113:$H$122&lt;=AL$1,1,0))*INDIRECT(CONCATENATE("'Gastos com Pessoal'!",$BA46)))+SUM((AL$1&gt;='Gastos com Pessoal'!$F$7:$F$106)*(AL$1&lt;='Gastos com Pessoal'!$G$7:$G$106)*(IF('Gastos com Pessoal'!$M$7:$M$106&lt;=AL$1,1,0))*INDIRECT(CONCATENATE("'Gastos com Pessoal'!",$BB46)))+SUM((AL$1&gt;='Gastos com Pessoal'!$F$113:$F$122)*(AL$1&lt;='Gastos com Pessoal'!$G$113:$G$122)*(IF('Gastos com Pessoal'!$M$113:$M$122&lt;=AL$1,1,0))*INDIRECT(CONCATENATE("'Gastos com Pessoal'!",$BC46)))+SUM((AL$1&gt;='Gastos com Pessoal'!$F$7:$F$106)*(AL$1&lt;='Gastos com Pessoal'!$G$7:$G$106)*(IF('Gastos com Pessoal'!$R$7:$R$106&lt;=AL$1,1,0))*INDIRECT(CONCATENATE("'Gastos com Pessoal'!",$BD46)))+SUM((AL$1&gt;='Gastos com Pessoal'!$F$113:$F$122)*(AL$1&lt;='Gastos com Pessoal'!$G$113:$G$122)*(IF('Gastos com Pessoal'!$R$113:$R$122&lt;=AL$1,1,0))*INDIRECT(CONCATENATE("'Gastos com Pessoal'!",$BE46)))</f>
        <v>0</v>
      </c>
      <c r="AM46" s="147">
        <f t="shared" ca="1" si="39"/>
        <v>0</v>
      </c>
      <c r="AN46" s="159">
        <f t="shared" ca="1" si="40"/>
        <v>0</v>
      </c>
      <c r="AW46" s="291" t="s">
        <v>365</v>
      </c>
      <c r="AX46" s="292" t="str">
        <f ca="1">IF(ISNA('Encargos e Benefícios'!AA3),"$ZZ$6:$ZZ$105",'Encargos e Benefícios'!AA3)</f>
        <v>$ZZ$6:$ZZ$105</v>
      </c>
      <c r="AY46" s="292" t="str">
        <f ca="1">IF(ISNA('Encargos e Benefícios'!AC3),"$ZZ$112:$ZZ$121",'Encargos e Benefícios'!AC3)</f>
        <v>$ZZ$112:$ZZ$121</v>
      </c>
      <c r="AZ46" s="291" t="str">
        <f ca="1">IF(ISNA('Gastos com Pessoal'!AU3),"$ZZ$6:$ZZ$105",'Gastos com Pessoal'!AU3)</f>
        <v>$ZZ$6:$ZZ$105</v>
      </c>
      <c r="BA46" s="291" t="str">
        <f ca="1">IF(ISNA('Gastos com Pessoal'!AW3),"$ZZ$112:$ZZ$121",'Gastos com Pessoal'!AW3)</f>
        <v>$ZZ$112:$ZZ$121</v>
      </c>
      <c r="BB46" s="291" t="str">
        <f ca="1">IF(ISNA('Gastos com Pessoal'!AY3),"$ZZ$6:$ZZ$105",'Gastos com Pessoal'!AY3)</f>
        <v>$ZZ$6:$ZZ$105</v>
      </c>
      <c r="BC46" s="291" t="str">
        <f ca="1">IF(ISNA('Gastos com Pessoal'!BA3),"$ZZ$112:$ZZ$121",'Gastos com Pessoal'!BA3)</f>
        <v>$ZZ$112:$ZZ$121</v>
      </c>
      <c r="BD46" s="291" t="str">
        <f ca="1">IF(ISNA('Gastos com Pessoal'!BC3),"$ZZ$6:$ZZ$105",'Gastos com Pessoal'!BC3)</f>
        <v>$ZZ$6:$ZZ$105</v>
      </c>
      <c r="BE46" s="291" t="str">
        <f ca="1">IF(ISNA('Gastos com Pessoal'!BE3),"$ZZ$112:$ZZ$121",'Gastos com Pessoal'!BE3)</f>
        <v>$ZZ$112:$ZZ$121</v>
      </c>
    </row>
    <row r="47" spans="1:57" s="101" customFormat="1" ht="23.25" customHeight="1">
      <c r="A47" s="30" t="s">
        <v>109</v>
      </c>
      <c r="B47" s="13" t="s">
        <v>64</v>
      </c>
      <c r="C47" s="152">
        <f t="array" aca="1" ref="C47" ca="1">SUM((C$1&gt;='Gastos com Pessoal'!$F$7:$F$106)*(C$1&lt;='Gastos com Pessoal'!$G$7:$G$106)*INDIRECT(CONCATENATE("'Encargos e Benefícios'!",$AX47)))+SUM((C$1&gt;='Gastos com Pessoal'!$F$113:$F$122)*(C$1&lt;='Gastos com Pessoal'!$G$113:$G$122)*INDIRECT(CONCATENATE("'Encargos e Benefícios'!",$AY47)))+SUM((C$1&gt;='Gastos com Pessoal'!$F$7:$F$106)*(C$1&lt;='Gastos com Pessoal'!$G$7:$G$106)*(IF('Gastos com Pessoal'!$H$7:$H$106&lt;=C$1,1,0))*INDIRECT(CONCATENATE("'Gastos com Pessoal'!",$AZ47)))+SUM((C$1&gt;='Gastos com Pessoal'!$F$113:$F$122)*(C$1&lt;='Gastos com Pessoal'!$G$113:$G$122)*(IF('Gastos com Pessoal'!$H$113:$H$122&lt;=C$1,1,0))*INDIRECT(CONCATENATE("'Gastos com Pessoal'!",$BA47)))+SUM((C$1&gt;='Gastos com Pessoal'!$F$7:$F$106)*(C$1&lt;='Gastos com Pessoal'!$G$7:$G$106)*(IF('Gastos com Pessoal'!$M$7:$M$106&lt;=C$1,1,0))*INDIRECT(CONCATENATE("'Gastos com Pessoal'!",$BB47)))+SUM((C$1&gt;='Gastos com Pessoal'!$F$113:$F$122)*(C$1&lt;='Gastos com Pessoal'!$G$113:$G$122)*(IF('Gastos com Pessoal'!$M$113:$M$122&lt;=C$1,1,0))*INDIRECT(CONCATENATE("'Gastos com Pessoal'!",$BC47)))+SUM((C$1&gt;='Gastos com Pessoal'!$F$7:$F$106)*(C$1&lt;='Gastos com Pessoal'!$G$7:$G$106)*(IF('Gastos com Pessoal'!$R$7:$R$106&lt;=C$1,1,0))*INDIRECT(CONCATENATE("'Gastos com Pessoal'!",$BD47)))+SUM((C$1&gt;='Gastos com Pessoal'!$F$113:$F$122)*(C$1&lt;='Gastos com Pessoal'!$G$113:$G$122)*(IF('Gastos com Pessoal'!$R$113:$R$122&lt;=C$1,1,0))*INDIRECT(CONCATENATE("'Gastos com Pessoal'!",$BE47)))</f>
        <v>160</v>
      </c>
      <c r="D47" s="152">
        <f t="array" aca="1" ref="D47" ca="1">SUM((D$1&gt;='Gastos com Pessoal'!$F$7:$F$106)*(D$1&lt;='Gastos com Pessoal'!$G$7:$G$106)*INDIRECT(CONCATENATE("'Encargos e Benefícios'!",$AX47)))+SUM((D$1&gt;='Gastos com Pessoal'!$F$113:$F$122)*(D$1&lt;='Gastos com Pessoal'!$G$113:$G$122)*INDIRECT(CONCATENATE("'Encargos e Benefícios'!",$AY47)))+SUM((D$1&gt;='Gastos com Pessoal'!$F$7:$F$106)*(D$1&lt;='Gastos com Pessoal'!$G$7:$G$106)*(IF('Gastos com Pessoal'!$H$7:$H$106&lt;=D$1,1,0))*INDIRECT(CONCATENATE("'Gastos com Pessoal'!",$AZ47)))+SUM((D$1&gt;='Gastos com Pessoal'!$F$113:$F$122)*(D$1&lt;='Gastos com Pessoal'!$G$113:$G$122)*(IF('Gastos com Pessoal'!$H$113:$H$122&lt;=D$1,1,0))*INDIRECT(CONCATENATE("'Gastos com Pessoal'!",$BA47)))+SUM((D$1&gt;='Gastos com Pessoal'!$F$7:$F$106)*(D$1&lt;='Gastos com Pessoal'!$G$7:$G$106)*(IF('Gastos com Pessoal'!$M$7:$M$106&lt;=D$1,1,0))*INDIRECT(CONCATENATE("'Gastos com Pessoal'!",$BB47)))+SUM((D$1&gt;='Gastos com Pessoal'!$F$113:$F$122)*(D$1&lt;='Gastos com Pessoal'!$G$113:$G$122)*(IF('Gastos com Pessoal'!$M$113:$M$122&lt;=D$1,1,0))*INDIRECT(CONCATENATE("'Gastos com Pessoal'!",$BC47)))+SUM((D$1&gt;='Gastos com Pessoal'!$F$7:$F$106)*(D$1&lt;='Gastos com Pessoal'!$G$7:$G$106)*(IF('Gastos com Pessoal'!$R$7:$R$106&lt;=D$1,1,0))*INDIRECT(CONCATENATE("'Gastos com Pessoal'!",$BD47)))+SUM((D$1&gt;='Gastos com Pessoal'!$F$113:$F$122)*(D$1&lt;='Gastos com Pessoal'!$G$113:$G$122)*(IF('Gastos com Pessoal'!$R$113:$R$122&lt;=D$1,1,0))*INDIRECT(CONCATENATE("'Gastos com Pessoal'!",$BE47)))</f>
        <v>440</v>
      </c>
      <c r="E47" s="152">
        <f t="array" aca="1" ref="E47" ca="1">SUM((E$1&gt;='Gastos com Pessoal'!$F$7:$F$106)*(E$1&lt;='Gastos com Pessoal'!$G$7:$G$106)*INDIRECT(CONCATENATE("'Encargos e Benefícios'!",$AX47)))+SUM((E$1&gt;='Gastos com Pessoal'!$F$113:$F$122)*(E$1&lt;='Gastos com Pessoal'!$G$113:$G$122)*INDIRECT(CONCATENATE("'Encargos e Benefícios'!",$AY47)))+SUM((E$1&gt;='Gastos com Pessoal'!$F$7:$F$106)*(E$1&lt;='Gastos com Pessoal'!$G$7:$G$106)*(IF('Gastos com Pessoal'!$H$7:$H$106&lt;=E$1,1,0))*INDIRECT(CONCATENATE("'Gastos com Pessoal'!",$AZ47)))+SUM((E$1&gt;='Gastos com Pessoal'!$F$113:$F$122)*(E$1&lt;='Gastos com Pessoal'!$G$113:$G$122)*(IF('Gastos com Pessoal'!$H$113:$H$122&lt;=E$1,1,0))*INDIRECT(CONCATENATE("'Gastos com Pessoal'!",$BA47)))+SUM((E$1&gt;='Gastos com Pessoal'!$F$7:$F$106)*(E$1&lt;='Gastos com Pessoal'!$G$7:$G$106)*(IF('Gastos com Pessoal'!$M$7:$M$106&lt;=E$1,1,0))*INDIRECT(CONCATENATE("'Gastos com Pessoal'!",$BB47)))+SUM((E$1&gt;='Gastos com Pessoal'!$F$113:$F$122)*(E$1&lt;='Gastos com Pessoal'!$G$113:$G$122)*(IF('Gastos com Pessoal'!$M$113:$M$122&lt;=E$1,1,0))*INDIRECT(CONCATENATE("'Gastos com Pessoal'!",$BC47)))+SUM((E$1&gt;='Gastos com Pessoal'!$F$7:$F$106)*(E$1&lt;='Gastos com Pessoal'!$G$7:$G$106)*(IF('Gastos com Pessoal'!$R$7:$R$106&lt;=E$1,1,0))*INDIRECT(CONCATENATE("'Gastos com Pessoal'!",$BD47)))+SUM((E$1&gt;='Gastos com Pessoal'!$F$113:$F$122)*(E$1&lt;='Gastos com Pessoal'!$G$113:$G$122)*(IF('Gastos com Pessoal'!$R$113:$R$122&lt;=E$1,1,0))*INDIRECT(CONCATENATE("'Gastos com Pessoal'!",$BE47)))</f>
        <v>440</v>
      </c>
      <c r="F47" s="152">
        <f t="array" aca="1" ref="F47" ca="1">SUM((F$1&gt;='Gastos com Pessoal'!$F$7:$F$106)*(F$1&lt;='Gastos com Pessoal'!$G$7:$G$106)*INDIRECT(CONCATENATE("'Encargos e Benefícios'!",$AX47)))+SUM((F$1&gt;='Gastos com Pessoal'!$F$113:$F$122)*(F$1&lt;='Gastos com Pessoal'!$G$113:$G$122)*INDIRECT(CONCATENATE("'Encargos e Benefícios'!",$AY47)))+SUM((F$1&gt;='Gastos com Pessoal'!$F$7:$F$106)*(F$1&lt;='Gastos com Pessoal'!$G$7:$G$106)*(IF('Gastos com Pessoal'!$H$7:$H$106&lt;=F$1,1,0))*INDIRECT(CONCATENATE("'Gastos com Pessoal'!",$AZ47)))+SUM((F$1&gt;='Gastos com Pessoal'!$F$113:$F$122)*(F$1&lt;='Gastos com Pessoal'!$G$113:$G$122)*(IF('Gastos com Pessoal'!$H$113:$H$122&lt;=F$1,1,0))*INDIRECT(CONCATENATE("'Gastos com Pessoal'!",$BA47)))+SUM((F$1&gt;='Gastos com Pessoal'!$F$7:$F$106)*(F$1&lt;='Gastos com Pessoal'!$G$7:$G$106)*(IF('Gastos com Pessoal'!$M$7:$M$106&lt;=F$1,1,0))*INDIRECT(CONCATENATE("'Gastos com Pessoal'!",$BB47)))+SUM((F$1&gt;='Gastos com Pessoal'!$F$113:$F$122)*(F$1&lt;='Gastos com Pessoal'!$G$113:$G$122)*(IF('Gastos com Pessoal'!$M$113:$M$122&lt;=F$1,1,0))*INDIRECT(CONCATENATE("'Gastos com Pessoal'!",$BC47)))+SUM((F$1&gt;='Gastos com Pessoal'!$F$7:$F$106)*(F$1&lt;='Gastos com Pessoal'!$G$7:$G$106)*(IF('Gastos com Pessoal'!$R$7:$R$106&lt;=F$1,1,0))*INDIRECT(CONCATENATE("'Gastos com Pessoal'!",$BD47)))+SUM((F$1&gt;='Gastos com Pessoal'!$F$113:$F$122)*(F$1&lt;='Gastos com Pessoal'!$G$113:$G$122)*(IF('Gastos com Pessoal'!$R$113:$R$122&lt;=F$1,1,0))*INDIRECT(CONCATENATE("'Gastos com Pessoal'!",$BE47)))</f>
        <v>520</v>
      </c>
      <c r="G47" s="152">
        <f t="array" aca="1" ref="G47" ca="1">SUM((G$1&gt;='Gastos com Pessoal'!$F$7:$F$106)*(G$1&lt;='Gastos com Pessoal'!$G$7:$G$106)*INDIRECT(CONCATENATE("'Encargos e Benefícios'!",$AX47)))+SUM((G$1&gt;='Gastos com Pessoal'!$F$113:$F$122)*(G$1&lt;='Gastos com Pessoal'!$G$113:$G$122)*INDIRECT(CONCATENATE("'Encargos e Benefícios'!",$AY47)))+SUM((G$1&gt;='Gastos com Pessoal'!$F$7:$F$106)*(G$1&lt;='Gastos com Pessoal'!$G$7:$G$106)*(IF('Gastos com Pessoal'!$H$7:$H$106&lt;=G$1,1,0))*INDIRECT(CONCATENATE("'Gastos com Pessoal'!",$AZ47)))+SUM((G$1&gt;='Gastos com Pessoal'!$F$113:$F$122)*(G$1&lt;='Gastos com Pessoal'!$G$113:$G$122)*(IF('Gastos com Pessoal'!$H$113:$H$122&lt;=G$1,1,0))*INDIRECT(CONCATENATE("'Gastos com Pessoal'!",$BA47)))+SUM((G$1&gt;='Gastos com Pessoal'!$F$7:$F$106)*(G$1&lt;='Gastos com Pessoal'!$G$7:$G$106)*(IF('Gastos com Pessoal'!$M$7:$M$106&lt;=G$1,1,0))*INDIRECT(CONCATENATE("'Gastos com Pessoal'!",$BB47)))+SUM((G$1&gt;='Gastos com Pessoal'!$F$113:$F$122)*(G$1&lt;='Gastos com Pessoal'!$G$113:$G$122)*(IF('Gastos com Pessoal'!$M$113:$M$122&lt;=G$1,1,0))*INDIRECT(CONCATENATE("'Gastos com Pessoal'!",$BC47)))+SUM((G$1&gt;='Gastos com Pessoal'!$F$7:$F$106)*(G$1&lt;='Gastos com Pessoal'!$G$7:$G$106)*(IF('Gastos com Pessoal'!$R$7:$R$106&lt;=G$1,1,0))*INDIRECT(CONCATENATE("'Gastos com Pessoal'!",$BD47)))+SUM((G$1&gt;='Gastos com Pessoal'!$F$113:$F$122)*(G$1&lt;='Gastos com Pessoal'!$G$113:$G$122)*(IF('Gastos com Pessoal'!$R$113:$R$122&lt;=G$1,1,0))*INDIRECT(CONCATENATE("'Gastos com Pessoal'!",$BE47)))</f>
        <v>520</v>
      </c>
      <c r="H47" s="152">
        <f t="array" aca="1" ref="H47" ca="1">SUM((H$1&gt;='Gastos com Pessoal'!$F$7:$F$106)*(H$1&lt;='Gastos com Pessoal'!$G$7:$G$106)*INDIRECT(CONCATENATE("'Encargos e Benefícios'!",$AX47)))+SUM((H$1&gt;='Gastos com Pessoal'!$F$113:$F$122)*(H$1&lt;='Gastos com Pessoal'!$G$113:$G$122)*INDIRECT(CONCATENATE("'Encargos e Benefícios'!",$AY47)))+SUM((H$1&gt;='Gastos com Pessoal'!$F$7:$F$106)*(H$1&lt;='Gastos com Pessoal'!$G$7:$G$106)*(IF('Gastos com Pessoal'!$H$7:$H$106&lt;=H$1,1,0))*INDIRECT(CONCATENATE("'Gastos com Pessoal'!",$AZ47)))+SUM((H$1&gt;='Gastos com Pessoal'!$F$113:$F$122)*(H$1&lt;='Gastos com Pessoal'!$G$113:$G$122)*(IF('Gastos com Pessoal'!$H$113:$H$122&lt;=H$1,1,0))*INDIRECT(CONCATENATE("'Gastos com Pessoal'!",$BA47)))+SUM((H$1&gt;='Gastos com Pessoal'!$F$7:$F$106)*(H$1&lt;='Gastos com Pessoal'!$G$7:$G$106)*(IF('Gastos com Pessoal'!$M$7:$M$106&lt;=H$1,1,0))*INDIRECT(CONCATENATE("'Gastos com Pessoal'!",$BB47)))+SUM((H$1&gt;='Gastos com Pessoal'!$F$113:$F$122)*(H$1&lt;='Gastos com Pessoal'!$G$113:$G$122)*(IF('Gastos com Pessoal'!$M$113:$M$122&lt;=H$1,1,0))*INDIRECT(CONCATENATE("'Gastos com Pessoal'!",$BC47)))+SUM((H$1&gt;='Gastos com Pessoal'!$F$7:$F$106)*(H$1&lt;='Gastos com Pessoal'!$G$7:$G$106)*(IF('Gastos com Pessoal'!$R$7:$R$106&lt;=H$1,1,0))*INDIRECT(CONCATENATE("'Gastos com Pessoal'!",$BD47)))+SUM((H$1&gt;='Gastos com Pessoal'!$F$113:$F$122)*(H$1&lt;='Gastos com Pessoal'!$G$113:$G$122)*(IF('Gastos com Pessoal'!$R$113:$R$122&lt;=H$1,1,0))*INDIRECT(CONCATENATE("'Gastos com Pessoal'!",$BE47)))</f>
        <v>520</v>
      </c>
      <c r="I47" s="152">
        <f t="array" aca="1" ref="I47" ca="1">SUM((I$1&gt;='Gastos com Pessoal'!$F$7:$F$106)*(I$1&lt;='Gastos com Pessoal'!$G$7:$G$106)*INDIRECT(CONCATENATE("'Encargos e Benefícios'!",$AX47)))+SUM((I$1&gt;='Gastos com Pessoal'!$F$113:$F$122)*(I$1&lt;='Gastos com Pessoal'!$G$113:$G$122)*INDIRECT(CONCATENATE("'Encargos e Benefícios'!",$AY47)))+SUM((I$1&gt;='Gastos com Pessoal'!$F$7:$F$106)*(I$1&lt;='Gastos com Pessoal'!$G$7:$G$106)*(IF('Gastos com Pessoal'!$H$7:$H$106&lt;=I$1,1,0))*INDIRECT(CONCATENATE("'Gastos com Pessoal'!",$AZ47)))+SUM((I$1&gt;='Gastos com Pessoal'!$F$113:$F$122)*(I$1&lt;='Gastos com Pessoal'!$G$113:$G$122)*(IF('Gastos com Pessoal'!$H$113:$H$122&lt;=I$1,1,0))*INDIRECT(CONCATENATE("'Gastos com Pessoal'!",$BA47)))+SUM((I$1&gt;='Gastos com Pessoal'!$F$7:$F$106)*(I$1&lt;='Gastos com Pessoal'!$G$7:$G$106)*(IF('Gastos com Pessoal'!$M$7:$M$106&lt;=I$1,1,0))*INDIRECT(CONCATENATE("'Gastos com Pessoal'!",$BB47)))+SUM((I$1&gt;='Gastos com Pessoal'!$F$113:$F$122)*(I$1&lt;='Gastos com Pessoal'!$G$113:$G$122)*(IF('Gastos com Pessoal'!$M$113:$M$122&lt;=I$1,1,0))*INDIRECT(CONCATENATE("'Gastos com Pessoal'!",$BC47)))+SUM((I$1&gt;='Gastos com Pessoal'!$F$7:$F$106)*(I$1&lt;='Gastos com Pessoal'!$G$7:$G$106)*(IF('Gastos com Pessoal'!$R$7:$R$106&lt;=I$1,1,0))*INDIRECT(CONCATENATE("'Gastos com Pessoal'!",$BD47)))+SUM((I$1&gt;='Gastos com Pessoal'!$F$113:$F$122)*(I$1&lt;='Gastos com Pessoal'!$G$113:$G$122)*(IF('Gastos com Pessoal'!$R$113:$R$122&lt;=I$1,1,0))*INDIRECT(CONCATENATE("'Gastos com Pessoal'!",$BE47)))</f>
        <v>520</v>
      </c>
      <c r="J47" s="152">
        <f t="array" aca="1" ref="J47" ca="1">SUM((J$1&gt;='Gastos com Pessoal'!$F$7:$F$106)*(J$1&lt;='Gastos com Pessoal'!$G$7:$G$106)*INDIRECT(CONCATENATE("'Encargos e Benefícios'!",$AX47)))+SUM((J$1&gt;='Gastos com Pessoal'!$F$113:$F$122)*(J$1&lt;='Gastos com Pessoal'!$G$113:$G$122)*INDIRECT(CONCATENATE("'Encargos e Benefícios'!",$AY47)))+SUM((J$1&gt;='Gastos com Pessoal'!$F$7:$F$106)*(J$1&lt;='Gastos com Pessoal'!$G$7:$G$106)*(IF('Gastos com Pessoal'!$H$7:$H$106&lt;=J$1,1,0))*INDIRECT(CONCATENATE("'Gastos com Pessoal'!",$AZ47)))+SUM((J$1&gt;='Gastos com Pessoal'!$F$113:$F$122)*(J$1&lt;='Gastos com Pessoal'!$G$113:$G$122)*(IF('Gastos com Pessoal'!$H$113:$H$122&lt;=J$1,1,0))*INDIRECT(CONCATENATE("'Gastos com Pessoal'!",$BA47)))+SUM((J$1&gt;='Gastos com Pessoal'!$F$7:$F$106)*(J$1&lt;='Gastos com Pessoal'!$G$7:$G$106)*(IF('Gastos com Pessoal'!$M$7:$M$106&lt;=J$1,1,0))*INDIRECT(CONCATENATE("'Gastos com Pessoal'!",$BB47)))+SUM((J$1&gt;='Gastos com Pessoal'!$F$113:$F$122)*(J$1&lt;='Gastos com Pessoal'!$G$113:$G$122)*(IF('Gastos com Pessoal'!$M$113:$M$122&lt;=J$1,1,0))*INDIRECT(CONCATENATE("'Gastos com Pessoal'!",$BC47)))+SUM((J$1&gt;='Gastos com Pessoal'!$F$7:$F$106)*(J$1&lt;='Gastos com Pessoal'!$G$7:$G$106)*(IF('Gastos com Pessoal'!$R$7:$R$106&lt;=J$1,1,0))*INDIRECT(CONCATENATE("'Gastos com Pessoal'!",$BD47)))+SUM((J$1&gt;='Gastos com Pessoal'!$F$113:$F$122)*(J$1&lt;='Gastos com Pessoal'!$G$113:$G$122)*(IF('Gastos com Pessoal'!$R$113:$R$122&lt;=J$1,1,0))*INDIRECT(CONCATENATE("'Gastos com Pessoal'!",$BE47)))</f>
        <v>520</v>
      </c>
      <c r="K47" s="152">
        <f t="array" aca="1" ref="K47" ca="1">SUM((K$1&gt;='Gastos com Pessoal'!$F$7:$F$106)*(K$1&lt;='Gastos com Pessoal'!$G$7:$G$106)*INDIRECT(CONCATENATE("'Encargos e Benefícios'!",$AX47)))+SUM((K$1&gt;='Gastos com Pessoal'!$F$113:$F$122)*(K$1&lt;='Gastos com Pessoal'!$G$113:$G$122)*INDIRECT(CONCATENATE("'Encargos e Benefícios'!",$AY47)))+SUM((K$1&gt;='Gastos com Pessoal'!$F$7:$F$106)*(K$1&lt;='Gastos com Pessoal'!$G$7:$G$106)*(IF('Gastos com Pessoal'!$H$7:$H$106&lt;=K$1,1,0))*INDIRECT(CONCATENATE("'Gastos com Pessoal'!",$AZ47)))+SUM((K$1&gt;='Gastos com Pessoal'!$F$113:$F$122)*(K$1&lt;='Gastos com Pessoal'!$G$113:$G$122)*(IF('Gastos com Pessoal'!$H$113:$H$122&lt;=K$1,1,0))*INDIRECT(CONCATENATE("'Gastos com Pessoal'!",$BA47)))+SUM((K$1&gt;='Gastos com Pessoal'!$F$7:$F$106)*(K$1&lt;='Gastos com Pessoal'!$G$7:$G$106)*(IF('Gastos com Pessoal'!$M$7:$M$106&lt;=K$1,1,0))*INDIRECT(CONCATENATE("'Gastos com Pessoal'!",$BB47)))+SUM((K$1&gt;='Gastos com Pessoal'!$F$113:$F$122)*(K$1&lt;='Gastos com Pessoal'!$G$113:$G$122)*(IF('Gastos com Pessoal'!$M$113:$M$122&lt;=K$1,1,0))*INDIRECT(CONCATENATE("'Gastos com Pessoal'!",$BC47)))+SUM((K$1&gt;='Gastos com Pessoal'!$F$7:$F$106)*(K$1&lt;='Gastos com Pessoal'!$G$7:$G$106)*(IF('Gastos com Pessoal'!$R$7:$R$106&lt;=K$1,1,0))*INDIRECT(CONCATENATE("'Gastos com Pessoal'!",$BD47)))+SUM((K$1&gt;='Gastos com Pessoal'!$F$113:$F$122)*(K$1&lt;='Gastos com Pessoal'!$G$113:$G$122)*(IF('Gastos com Pessoal'!$R$113:$R$122&lt;=K$1,1,0))*INDIRECT(CONCATENATE("'Gastos com Pessoal'!",$BE47)))</f>
        <v>520</v>
      </c>
      <c r="L47" s="152">
        <f t="array" aca="1" ref="L47" ca="1">SUM((L$1&gt;='Gastos com Pessoal'!$F$7:$F$106)*(L$1&lt;='Gastos com Pessoal'!$G$7:$G$106)*INDIRECT(CONCATENATE("'Encargos e Benefícios'!",$AX47)))+SUM((L$1&gt;='Gastos com Pessoal'!$F$113:$F$122)*(L$1&lt;='Gastos com Pessoal'!$G$113:$G$122)*INDIRECT(CONCATENATE("'Encargos e Benefícios'!",$AY47)))+SUM((L$1&gt;='Gastos com Pessoal'!$F$7:$F$106)*(L$1&lt;='Gastos com Pessoal'!$G$7:$G$106)*(IF('Gastos com Pessoal'!$H$7:$H$106&lt;=L$1,1,0))*INDIRECT(CONCATENATE("'Gastos com Pessoal'!",$AZ47)))+SUM((L$1&gt;='Gastos com Pessoal'!$F$113:$F$122)*(L$1&lt;='Gastos com Pessoal'!$G$113:$G$122)*(IF('Gastos com Pessoal'!$H$113:$H$122&lt;=L$1,1,0))*INDIRECT(CONCATENATE("'Gastos com Pessoal'!",$BA47)))+SUM((L$1&gt;='Gastos com Pessoal'!$F$7:$F$106)*(L$1&lt;='Gastos com Pessoal'!$G$7:$G$106)*(IF('Gastos com Pessoal'!$M$7:$M$106&lt;=L$1,1,0))*INDIRECT(CONCATENATE("'Gastos com Pessoal'!",$BB47)))+SUM((L$1&gt;='Gastos com Pessoal'!$F$113:$F$122)*(L$1&lt;='Gastos com Pessoal'!$G$113:$G$122)*(IF('Gastos com Pessoal'!$M$113:$M$122&lt;=L$1,1,0))*INDIRECT(CONCATENATE("'Gastos com Pessoal'!",$BC47)))+SUM((L$1&gt;='Gastos com Pessoal'!$F$7:$F$106)*(L$1&lt;='Gastos com Pessoal'!$G$7:$G$106)*(IF('Gastos com Pessoal'!$R$7:$R$106&lt;=L$1,1,0))*INDIRECT(CONCATENATE("'Gastos com Pessoal'!",$BD47)))+SUM((L$1&gt;='Gastos com Pessoal'!$F$113:$F$122)*(L$1&lt;='Gastos com Pessoal'!$G$113:$G$122)*(IF('Gastos com Pessoal'!$R$113:$R$122&lt;=L$1,1,0))*INDIRECT(CONCATENATE("'Gastos com Pessoal'!",$BE47)))</f>
        <v>520</v>
      </c>
      <c r="M47" s="152">
        <f t="array" aca="1" ref="M47" ca="1">SUM((M$1&gt;='Gastos com Pessoal'!$F$7:$F$106)*(M$1&lt;='Gastos com Pessoal'!$G$7:$G$106)*INDIRECT(CONCATENATE("'Encargos e Benefícios'!",$AX47)))+SUM((M$1&gt;='Gastos com Pessoal'!$F$113:$F$122)*(M$1&lt;='Gastos com Pessoal'!$G$113:$G$122)*INDIRECT(CONCATENATE("'Encargos e Benefícios'!",$AY47)))+SUM((M$1&gt;='Gastos com Pessoal'!$F$7:$F$106)*(M$1&lt;='Gastos com Pessoal'!$G$7:$G$106)*(IF('Gastos com Pessoal'!$H$7:$H$106&lt;=M$1,1,0))*INDIRECT(CONCATENATE("'Gastos com Pessoal'!",$AZ47)))+SUM((M$1&gt;='Gastos com Pessoal'!$F$113:$F$122)*(M$1&lt;='Gastos com Pessoal'!$G$113:$G$122)*(IF('Gastos com Pessoal'!$H$113:$H$122&lt;=M$1,1,0))*INDIRECT(CONCATENATE("'Gastos com Pessoal'!",$BA47)))+SUM((M$1&gt;='Gastos com Pessoal'!$F$7:$F$106)*(M$1&lt;='Gastos com Pessoal'!$G$7:$G$106)*(IF('Gastos com Pessoal'!$M$7:$M$106&lt;=M$1,1,0))*INDIRECT(CONCATENATE("'Gastos com Pessoal'!",$BB47)))+SUM((M$1&gt;='Gastos com Pessoal'!$F$113:$F$122)*(M$1&lt;='Gastos com Pessoal'!$G$113:$G$122)*(IF('Gastos com Pessoal'!$M$113:$M$122&lt;=M$1,1,0))*INDIRECT(CONCATENATE("'Gastos com Pessoal'!",$BC47)))+SUM((M$1&gt;='Gastos com Pessoal'!$F$7:$F$106)*(M$1&lt;='Gastos com Pessoal'!$G$7:$G$106)*(IF('Gastos com Pessoal'!$R$7:$R$106&lt;=M$1,1,0))*INDIRECT(CONCATENATE("'Gastos com Pessoal'!",$BD47)))+SUM((M$1&gt;='Gastos com Pessoal'!$F$113:$F$122)*(M$1&lt;='Gastos com Pessoal'!$G$113:$G$122)*(IF('Gastos com Pessoal'!$R$113:$R$122&lt;=M$1,1,0))*INDIRECT(CONCATENATE("'Gastos com Pessoal'!",$BE47)))</f>
        <v>520</v>
      </c>
      <c r="N47" s="152">
        <f t="array" aca="1" ref="N47" ca="1">SUM((N$1&gt;='Gastos com Pessoal'!$F$7:$F$106)*(N$1&lt;='Gastos com Pessoal'!$G$7:$G$106)*INDIRECT(CONCATENATE("'Encargos e Benefícios'!",$AX47)))+SUM((N$1&gt;='Gastos com Pessoal'!$F$113:$F$122)*(N$1&lt;='Gastos com Pessoal'!$G$113:$G$122)*INDIRECT(CONCATENATE("'Encargos e Benefícios'!",$AY47)))+SUM((N$1&gt;='Gastos com Pessoal'!$F$7:$F$106)*(N$1&lt;='Gastos com Pessoal'!$G$7:$G$106)*(IF('Gastos com Pessoal'!$H$7:$H$106&lt;=N$1,1,0))*INDIRECT(CONCATENATE("'Gastos com Pessoal'!",$AZ47)))+SUM((N$1&gt;='Gastos com Pessoal'!$F$113:$F$122)*(N$1&lt;='Gastos com Pessoal'!$G$113:$G$122)*(IF('Gastos com Pessoal'!$H$113:$H$122&lt;=N$1,1,0))*INDIRECT(CONCATENATE("'Gastos com Pessoal'!",$BA47)))+SUM((N$1&gt;='Gastos com Pessoal'!$F$7:$F$106)*(N$1&lt;='Gastos com Pessoal'!$G$7:$G$106)*(IF('Gastos com Pessoal'!$M$7:$M$106&lt;=N$1,1,0))*INDIRECT(CONCATENATE("'Gastos com Pessoal'!",$BB47)))+SUM((N$1&gt;='Gastos com Pessoal'!$F$113:$F$122)*(N$1&lt;='Gastos com Pessoal'!$G$113:$G$122)*(IF('Gastos com Pessoal'!$M$113:$M$122&lt;=N$1,1,0))*INDIRECT(CONCATENATE("'Gastos com Pessoal'!",$BC47)))+SUM((N$1&gt;='Gastos com Pessoal'!$F$7:$F$106)*(N$1&lt;='Gastos com Pessoal'!$G$7:$G$106)*(IF('Gastos com Pessoal'!$R$7:$R$106&lt;=N$1,1,0))*INDIRECT(CONCATENATE("'Gastos com Pessoal'!",$BD47)))+SUM((N$1&gt;='Gastos com Pessoal'!$F$113:$F$122)*(N$1&lt;='Gastos com Pessoal'!$G$113:$G$122)*(IF('Gastos com Pessoal'!$R$113:$R$122&lt;=N$1,1,0))*INDIRECT(CONCATENATE("'Gastos com Pessoal'!",$BE47)))</f>
        <v>520</v>
      </c>
      <c r="O47" s="152">
        <f t="array" aca="1" ref="O47" ca="1">SUM((O$1&gt;='Gastos com Pessoal'!$F$7:$F$106)*(O$1&lt;='Gastos com Pessoal'!$G$7:$G$106)*INDIRECT(CONCATENATE("'Encargos e Benefícios'!",$AX47)))+SUM((O$1&gt;='Gastos com Pessoal'!$F$113:$F$122)*(O$1&lt;='Gastos com Pessoal'!$G$113:$G$122)*INDIRECT(CONCATENATE("'Encargos e Benefícios'!",$AY47)))+SUM((O$1&gt;='Gastos com Pessoal'!$F$7:$F$106)*(O$1&lt;='Gastos com Pessoal'!$G$7:$G$106)*(IF('Gastos com Pessoal'!$H$7:$H$106&lt;=O$1,1,0))*INDIRECT(CONCATENATE("'Gastos com Pessoal'!",$AZ47)))+SUM((O$1&gt;='Gastos com Pessoal'!$F$113:$F$122)*(O$1&lt;='Gastos com Pessoal'!$G$113:$G$122)*(IF('Gastos com Pessoal'!$H$113:$H$122&lt;=O$1,1,0))*INDIRECT(CONCATENATE("'Gastos com Pessoal'!",$BA47)))+SUM((O$1&gt;='Gastos com Pessoal'!$F$7:$F$106)*(O$1&lt;='Gastos com Pessoal'!$G$7:$G$106)*(IF('Gastos com Pessoal'!$M$7:$M$106&lt;=O$1,1,0))*INDIRECT(CONCATENATE("'Gastos com Pessoal'!",$BB47)))+SUM((O$1&gt;='Gastos com Pessoal'!$F$113:$F$122)*(O$1&lt;='Gastos com Pessoal'!$G$113:$G$122)*(IF('Gastos com Pessoal'!$M$113:$M$122&lt;=O$1,1,0))*INDIRECT(CONCATENATE("'Gastos com Pessoal'!",$BC47)))+SUM((O$1&gt;='Gastos com Pessoal'!$F$7:$F$106)*(O$1&lt;='Gastos com Pessoal'!$G$7:$G$106)*(IF('Gastos com Pessoal'!$R$7:$R$106&lt;=O$1,1,0))*INDIRECT(CONCATENATE("'Gastos com Pessoal'!",$BD47)))+SUM((O$1&gt;='Gastos com Pessoal'!$F$113:$F$122)*(O$1&lt;='Gastos com Pessoal'!$G$113:$G$122)*(IF('Gastos com Pessoal'!$R$113:$R$122&lt;=O$1,1,0))*INDIRECT(CONCATENATE("'Gastos com Pessoal'!",$BE47)))</f>
        <v>520</v>
      </c>
      <c r="P47" s="152">
        <f t="array" aca="1" ref="P47" ca="1">SUM((P$1&gt;='Gastos com Pessoal'!$F$7:$F$106)*(P$1&lt;='Gastos com Pessoal'!$G$7:$G$106)*INDIRECT(CONCATENATE("'Encargos e Benefícios'!",$AX47)))+SUM((P$1&gt;='Gastos com Pessoal'!$F$113:$F$122)*(P$1&lt;='Gastos com Pessoal'!$G$113:$G$122)*INDIRECT(CONCATENATE("'Encargos e Benefícios'!",$AY47)))+SUM((P$1&gt;='Gastos com Pessoal'!$F$7:$F$106)*(P$1&lt;='Gastos com Pessoal'!$G$7:$G$106)*(IF('Gastos com Pessoal'!$H$7:$H$106&lt;=P$1,1,0))*INDIRECT(CONCATENATE("'Gastos com Pessoal'!",$AZ47)))+SUM((P$1&gt;='Gastos com Pessoal'!$F$113:$F$122)*(P$1&lt;='Gastos com Pessoal'!$G$113:$G$122)*(IF('Gastos com Pessoal'!$H$113:$H$122&lt;=P$1,1,0))*INDIRECT(CONCATENATE("'Gastos com Pessoal'!",$BA47)))+SUM((P$1&gt;='Gastos com Pessoal'!$F$7:$F$106)*(P$1&lt;='Gastos com Pessoal'!$G$7:$G$106)*(IF('Gastos com Pessoal'!$M$7:$M$106&lt;=P$1,1,0))*INDIRECT(CONCATENATE("'Gastos com Pessoal'!",$BB47)))+SUM((P$1&gt;='Gastos com Pessoal'!$F$113:$F$122)*(P$1&lt;='Gastos com Pessoal'!$G$113:$G$122)*(IF('Gastos com Pessoal'!$M$113:$M$122&lt;=P$1,1,0))*INDIRECT(CONCATENATE("'Gastos com Pessoal'!",$BC47)))+SUM((P$1&gt;='Gastos com Pessoal'!$F$7:$F$106)*(P$1&lt;='Gastos com Pessoal'!$G$7:$G$106)*(IF('Gastos com Pessoal'!$R$7:$R$106&lt;=P$1,1,0))*INDIRECT(CONCATENATE("'Gastos com Pessoal'!",$BD47)))+SUM((P$1&gt;='Gastos com Pessoal'!$F$113:$F$122)*(P$1&lt;='Gastos com Pessoal'!$G$113:$G$122)*(IF('Gastos com Pessoal'!$R$113:$R$122&lt;=P$1,1,0))*INDIRECT(CONCATENATE("'Gastos com Pessoal'!",$BE47)))</f>
        <v>520</v>
      </c>
      <c r="Q47" s="152">
        <f t="array" aca="1" ref="Q47" ca="1">SUM((Q$1&gt;='Gastos com Pessoal'!$F$7:$F$106)*(Q$1&lt;='Gastos com Pessoal'!$G$7:$G$106)*INDIRECT(CONCATENATE("'Encargos e Benefícios'!",$AX47)))+SUM((Q$1&gt;='Gastos com Pessoal'!$F$113:$F$122)*(Q$1&lt;='Gastos com Pessoal'!$G$113:$G$122)*INDIRECT(CONCATENATE("'Encargos e Benefícios'!",$AY47)))+SUM((Q$1&gt;='Gastos com Pessoal'!$F$7:$F$106)*(Q$1&lt;='Gastos com Pessoal'!$G$7:$G$106)*(IF('Gastos com Pessoal'!$H$7:$H$106&lt;=Q$1,1,0))*INDIRECT(CONCATENATE("'Gastos com Pessoal'!",$AZ47)))+SUM((Q$1&gt;='Gastos com Pessoal'!$F$113:$F$122)*(Q$1&lt;='Gastos com Pessoal'!$G$113:$G$122)*(IF('Gastos com Pessoal'!$H$113:$H$122&lt;=Q$1,1,0))*INDIRECT(CONCATENATE("'Gastos com Pessoal'!",$BA47)))+SUM((Q$1&gt;='Gastos com Pessoal'!$F$7:$F$106)*(Q$1&lt;='Gastos com Pessoal'!$G$7:$G$106)*(IF('Gastos com Pessoal'!$M$7:$M$106&lt;=Q$1,1,0))*INDIRECT(CONCATENATE("'Gastos com Pessoal'!",$BB47)))+SUM((Q$1&gt;='Gastos com Pessoal'!$F$113:$F$122)*(Q$1&lt;='Gastos com Pessoal'!$G$113:$G$122)*(IF('Gastos com Pessoal'!$M$113:$M$122&lt;=Q$1,1,0))*INDIRECT(CONCATENATE("'Gastos com Pessoal'!",$BC47)))+SUM((Q$1&gt;='Gastos com Pessoal'!$F$7:$F$106)*(Q$1&lt;='Gastos com Pessoal'!$G$7:$G$106)*(IF('Gastos com Pessoal'!$R$7:$R$106&lt;=Q$1,1,0))*INDIRECT(CONCATENATE("'Gastos com Pessoal'!",$BD47)))+SUM((Q$1&gt;='Gastos com Pessoal'!$F$113:$F$122)*(Q$1&lt;='Gastos com Pessoal'!$G$113:$G$122)*(IF('Gastos com Pessoal'!$R$113:$R$122&lt;=Q$1,1,0))*INDIRECT(CONCATENATE("'Gastos com Pessoal'!",$BE47)))</f>
        <v>520</v>
      </c>
      <c r="R47" s="152">
        <f t="array" aca="1" ref="R47" ca="1">SUM((R$1&gt;='Gastos com Pessoal'!$F$7:$F$106)*(R$1&lt;='Gastos com Pessoal'!$G$7:$G$106)*INDIRECT(CONCATENATE("'Encargos e Benefícios'!",$AX47)))+SUM((R$1&gt;='Gastos com Pessoal'!$F$113:$F$122)*(R$1&lt;='Gastos com Pessoal'!$G$113:$G$122)*INDIRECT(CONCATENATE("'Encargos e Benefícios'!",$AY47)))+SUM((R$1&gt;='Gastos com Pessoal'!$F$7:$F$106)*(R$1&lt;='Gastos com Pessoal'!$G$7:$G$106)*(IF('Gastos com Pessoal'!$H$7:$H$106&lt;=R$1,1,0))*INDIRECT(CONCATENATE("'Gastos com Pessoal'!",$AZ47)))+SUM((R$1&gt;='Gastos com Pessoal'!$F$113:$F$122)*(R$1&lt;='Gastos com Pessoal'!$G$113:$G$122)*(IF('Gastos com Pessoal'!$H$113:$H$122&lt;=R$1,1,0))*INDIRECT(CONCATENATE("'Gastos com Pessoal'!",$BA47)))+SUM((R$1&gt;='Gastos com Pessoal'!$F$7:$F$106)*(R$1&lt;='Gastos com Pessoal'!$G$7:$G$106)*(IF('Gastos com Pessoal'!$M$7:$M$106&lt;=R$1,1,0))*INDIRECT(CONCATENATE("'Gastos com Pessoal'!",$BB47)))+SUM((R$1&gt;='Gastos com Pessoal'!$F$113:$F$122)*(R$1&lt;='Gastos com Pessoal'!$G$113:$G$122)*(IF('Gastos com Pessoal'!$M$113:$M$122&lt;=R$1,1,0))*INDIRECT(CONCATENATE("'Gastos com Pessoal'!",$BC47)))+SUM((R$1&gt;='Gastos com Pessoal'!$F$7:$F$106)*(R$1&lt;='Gastos com Pessoal'!$G$7:$G$106)*(IF('Gastos com Pessoal'!$R$7:$R$106&lt;=R$1,1,0))*INDIRECT(CONCATENATE("'Gastos com Pessoal'!",$BD47)))+SUM((R$1&gt;='Gastos com Pessoal'!$F$113:$F$122)*(R$1&lt;='Gastos com Pessoal'!$G$113:$G$122)*(IF('Gastos com Pessoal'!$R$113:$R$122&lt;=R$1,1,0))*INDIRECT(CONCATENATE("'Gastos com Pessoal'!",$BE47)))</f>
        <v>520</v>
      </c>
      <c r="S47" s="152">
        <f t="array" aca="1" ref="S47" ca="1">SUM((S$1&gt;='Gastos com Pessoal'!$F$7:$F$106)*(S$1&lt;='Gastos com Pessoal'!$G$7:$G$106)*INDIRECT(CONCATENATE("'Encargos e Benefícios'!",$AX47)))+SUM((S$1&gt;='Gastos com Pessoal'!$F$113:$F$122)*(S$1&lt;='Gastos com Pessoal'!$G$113:$G$122)*INDIRECT(CONCATENATE("'Encargos e Benefícios'!",$AY47)))+SUM((S$1&gt;='Gastos com Pessoal'!$F$7:$F$106)*(S$1&lt;='Gastos com Pessoal'!$G$7:$G$106)*(IF('Gastos com Pessoal'!$H$7:$H$106&lt;=S$1,1,0))*INDIRECT(CONCATENATE("'Gastos com Pessoal'!",$AZ47)))+SUM((S$1&gt;='Gastos com Pessoal'!$F$113:$F$122)*(S$1&lt;='Gastos com Pessoal'!$G$113:$G$122)*(IF('Gastos com Pessoal'!$H$113:$H$122&lt;=S$1,1,0))*INDIRECT(CONCATENATE("'Gastos com Pessoal'!",$BA47)))+SUM((S$1&gt;='Gastos com Pessoal'!$F$7:$F$106)*(S$1&lt;='Gastos com Pessoal'!$G$7:$G$106)*(IF('Gastos com Pessoal'!$M$7:$M$106&lt;=S$1,1,0))*INDIRECT(CONCATENATE("'Gastos com Pessoal'!",$BB47)))+SUM((S$1&gt;='Gastos com Pessoal'!$F$113:$F$122)*(S$1&lt;='Gastos com Pessoal'!$G$113:$G$122)*(IF('Gastos com Pessoal'!$M$113:$M$122&lt;=S$1,1,0))*INDIRECT(CONCATENATE("'Gastos com Pessoal'!",$BC47)))+SUM((S$1&gt;='Gastos com Pessoal'!$F$7:$F$106)*(S$1&lt;='Gastos com Pessoal'!$G$7:$G$106)*(IF('Gastos com Pessoal'!$R$7:$R$106&lt;=S$1,1,0))*INDIRECT(CONCATENATE("'Gastos com Pessoal'!",$BD47)))+SUM((S$1&gt;='Gastos com Pessoal'!$F$113:$F$122)*(S$1&lt;='Gastos com Pessoal'!$G$113:$G$122)*(IF('Gastos com Pessoal'!$R$113:$R$122&lt;=S$1,1,0))*INDIRECT(CONCATENATE("'Gastos com Pessoal'!",$BE47)))</f>
        <v>520</v>
      </c>
      <c r="T47" s="152">
        <f t="array" aca="1" ref="T47" ca="1">SUM((T$1&gt;='Gastos com Pessoal'!$F$7:$F$106)*(T$1&lt;='Gastos com Pessoal'!$G$7:$G$106)*INDIRECT(CONCATENATE("'Encargos e Benefícios'!",$AX47)))+SUM((T$1&gt;='Gastos com Pessoal'!$F$113:$F$122)*(T$1&lt;='Gastos com Pessoal'!$G$113:$G$122)*INDIRECT(CONCATENATE("'Encargos e Benefícios'!",$AY47)))+SUM((T$1&gt;='Gastos com Pessoal'!$F$7:$F$106)*(T$1&lt;='Gastos com Pessoal'!$G$7:$G$106)*(IF('Gastos com Pessoal'!$H$7:$H$106&lt;=T$1,1,0))*INDIRECT(CONCATENATE("'Gastos com Pessoal'!",$AZ47)))+SUM((T$1&gt;='Gastos com Pessoal'!$F$113:$F$122)*(T$1&lt;='Gastos com Pessoal'!$G$113:$G$122)*(IF('Gastos com Pessoal'!$H$113:$H$122&lt;=T$1,1,0))*INDIRECT(CONCATENATE("'Gastos com Pessoal'!",$BA47)))+SUM((T$1&gt;='Gastos com Pessoal'!$F$7:$F$106)*(T$1&lt;='Gastos com Pessoal'!$G$7:$G$106)*(IF('Gastos com Pessoal'!$M$7:$M$106&lt;=T$1,1,0))*INDIRECT(CONCATENATE("'Gastos com Pessoal'!",$BB47)))+SUM((T$1&gt;='Gastos com Pessoal'!$F$113:$F$122)*(T$1&lt;='Gastos com Pessoal'!$G$113:$G$122)*(IF('Gastos com Pessoal'!$M$113:$M$122&lt;=T$1,1,0))*INDIRECT(CONCATENATE("'Gastos com Pessoal'!",$BC47)))+SUM((T$1&gt;='Gastos com Pessoal'!$F$7:$F$106)*(T$1&lt;='Gastos com Pessoal'!$G$7:$G$106)*(IF('Gastos com Pessoal'!$R$7:$R$106&lt;=T$1,1,0))*INDIRECT(CONCATENATE("'Gastos com Pessoal'!",$BD47)))+SUM((T$1&gt;='Gastos com Pessoal'!$F$113:$F$122)*(T$1&lt;='Gastos com Pessoal'!$G$113:$G$122)*(IF('Gastos com Pessoal'!$R$113:$R$122&lt;=T$1,1,0))*INDIRECT(CONCATENATE("'Gastos com Pessoal'!",$BE47)))</f>
        <v>520</v>
      </c>
      <c r="U47" s="152">
        <f t="array" aca="1" ref="U47" ca="1">SUM((U$1&gt;='Gastos com Pessoal'!$F$7:$F$106)*(U$1&lt;='Gastos com Pessoal'!$G$7:$G$106)*INDIRECT(CONCATENATE("'Encargos e Benefícios'!",$AX47)))+SUM((U$1&gt;='Gastos com Pessoal'!$F$113:$F$122)*(U$1&lt;='Gastos com Pessoal'!$G$113:$G$122)*INDIRECT(CONCATENATE("'Encargos e Benefícios'!",$AY47)))+SUM((U$1&gt;='Gastos com Pessoal'!$F$7:$F$106)*(U$1&lt;='Gastos com Pessoal'!$G$7:$G$106)*(IF('Gastos com Pessoal'!$H$7:$H$106&lt;=U$1,1,0))*INDIRECT(CONCATENATE("'Gastos com Pessoal'!",$AZ47)))+SUM((U$1&gt;='Gastos com Pessoal'!$F$113:$F$122)*(U$1&lt;='Gastos com Pessoal'!$G$113:$G$122)*(IF('Gastos com Pessoal'!$H$113:$H$122&lt;=U$1,1,0))*INDIRECT(CONCATENATE("'Gastos com Pessoal'!",$BA47)))+SUM((U$1&gt;='Gastos com Pessoal'!$F$7:$F$106)*(U$1&lt;='Gastos com Pessoal'!$G$7:$G$106)*(IF('Gastos com Pessoal'!$M$7:$M$106&lt;=U$1,1,0))*INDIRECT(CONCATENATE("'Gastos com Pessoal'!",$BB47)))+SUM((U$1&gt;='Gastos com Pessoal'!$F$113:$F$122)*(U$1&lt;='Gastos com Pessoal'!$G$113:$G$122)*(IF('Gastos com Pessoal'!$M$113:$M$122&lt;=U$1,1,0))*INDIRECT(CONCATENATE("'Gastos com Pessoal'!",$BC47)))+SUM((U$1&gt;='Gastos com Pessoal'!$F$7:$F$106)*(U$1&lt;='Gastos com Pessoal'!$G$7:$G$106)*(IF('Gastos com Pessoal'!$R$7:$R$106&lt;=U$1,1,0))*INDIRECT(CONCATENATE("'Gastos com Pessoal'!",$BD47)))+SUM((U$1&gt;='Gastos com Pessoal'!$F$113:$F$122)*(U$1&lt;='Gastos com Pessoal'!$G$113:$G$122)*(IF('Gastos com Pessoal'!$R$113:$R$122&lt;=U$1,1,0))*INDIRECT(CONCATENATE("'Gastos com Pessoal'!",$BE47)))</f>
        <v>520</v>
      </c>
      <c r="V47" s="152">
        <f t="array" aca="1" ref="V47" ca="1">SUM((V$1&gt;='Gastos com Pessoal'!$F$7:$F$106)*(V$1&lt;='Gastos com Pessoal'!$G$7:$G$106)*INDIRECT(CONCATENATE("'Encargos e Benefícios'!",$AX47)))+SUM((V$1&gt;='Gastos com Pessoal'!$F$113:$F$122)*(V$1&lt;='Gastos com Pessoal'!$G$113:$G$122)*INDIRECT(CONCATENATE("'Encargos e Benefícios'!",$AY47)))+SUM((V$1&gt;='Gastos com Pessoal'!$F$7:$F$106)*(V$1&lt;='Gastos com Pessoal'!$G$7:$G$106)*(IF('Gastos com Pessoal'!$H$7:$H$106&lt;=V$1,1,0))*INDIRECT(CONCATENATE("'Gastos com Pessoal'!",$AZ47)))+SUM((V$1&gt;='Gastos com Pessoal'!$F$113:$F$122)*(V$1&lt;='Gastos com Pessoal'!$G$113:$G$122)*(IF('Gastos com Pessoal'!$H$113:$H$122&lt;=V$1,1,0))*INDIRECT(CONCATENATE("'Gastos com Pessoal'!",$BA47)))+SUM((V$1&gt;='Gastos com Pessoal'!$F$7:$F$106)*(V$1&lt;='Gastos com Pessoal'!$G$7:$G$106)*(IF('Gastos com Pessoal'!$M$7:$M$106&lt;=V$1,1,0))*INDIRECT(CONCATENATE("'Gastos com Pessoal'!",$BB47)))+SUM((V$1&gt;='Gastos com Pessoal'!$F$113:$F$122)*(V$1&lt;='Gastos com Pessoal'!$G$113:$G$122)*(IF('Gastos com Pessoal'!$M$113:$M$122&lt;=V$1,1,0))*INDIRECT(CONCATENATE("'Gastos com Pessoal'!",$BC47)))+SUM((V$1&gt;='Gastos com Pessoal'!$F$7:$F$106)*(V$1&lt;='Gastos com Pessoal'!$G$7:$G$106)*(IF('Gastos com Pessoal'!$R$7:$R$106&lt;=V$1,1,0))*INDIRECT(CONCATENATE("'Gastos com Pessoal'!",$BD47)))+SUM((V$1&gt;='Gastos com Pessoal'!$F$113:$F$122)*(V$1&lt;='Gastos com Pessoal'!$G$113:$G$122)*(IF('Gastos com Pessoal'!$R$113:$R$122&lt;=V$1,1,0))*INDIRECT(CONCATENATE("'Gastos com Pessoal'!",$BE47)))</f>
        <v>520</v>
      </c>
      <c r="W47" s="152">
        <f t="array" aca="1" ref="W47" ca="1">SUM((W$1&gt;='Gastos com Pessoal'!$F$7:$F$106)*(W$1&lt;='Gastos com Pessoal'!$G$7:$G$106)*INDIRECT(CONCATENATE("'Encargos e Benefícios'!",$AX47)))+SUM((W$1&gt;='Gastos com Pessoal'!$F$113:$F$122)*(W$1&lt;='Gastos com Pessoal'!$G$113:$G$122)*INDIRECT(CONCATENATE("'Encargos e Benefícios'!",$AY47)))+SUM((W$1&gt;='Gastos com Pessoal'!$F$7:$F$106)*(W$1&lt;='Gastos com Pessoal'!$G$7:$G$106)*(IF('Gastos com Pessoal'!$H$7:$H$106&lt;=W$1,1,0))*INDIRECT(CONCATENATE("'Gastos com Pessoal'!",$AZ47)))+SUM((W$1&gt;='Gastos com Pessoal'!$F$113:$F$122)*(W$1&lt;='Gastos com Pessoal'!$G$113:$G$122)*(IF('Gastos com Pessoal'!$H$113:$H$122&lt;=W$1,1,0))*INDIRECT(CONCATENATE("'Gastos com Pessoal'!",$BA47)))+SUM((W$1&gt;='Gastos com Pessoal'!$F$7:$F$106)*(W$1&lt;='Gastos com Pessoal'!$G$7:$G$106)*(IF('Gastos com Pessoal'!$M$7:$M$106&lt;=W$1,1,0))*INDIRECT(CONCATENATE("'Gastos com Pessoal'!",$BB47)))+SUM((W$1&gt;='Gastos com Pessoal'!$F$113:$F$122)*(W$1&lt;='Gastos com Pessoal'!$G$113:$G$122)*(IF('Gastos com Pessoal'!$M$113:$M$122&lt;=W$1,1,0))*INDIRECT(CONCATENATE("'Gastos com Pessoal'!",$BC47)))+SUM((W$1&gt;='Gastos com Pessoal'!$F$7:$F$106)*(W$1&lt;='Gastos com Pessoal'!$G$7:$G$106)*(IF('Gastos com Pessoal'!$R$7:$R$106&lt;=W$1,1,0))*INDIRECT(CONCATENATE("'Gastos com Pessoal'!",$BD47)))+SUM((W$1&gt;='Gastos com Pessoal'!$F$113:$F$122)*(W$1&lt;='Gastos com Pessoal'!$G$113:$G$122)*(IF('Gastos com Pessoal'!$R$113:$R$122&lt;=W$1,1,0))*INDIRECT(CONCATENATE("'Gastos com Pessoal'!",$BE47)))</f>
        <v>520</v>
      </c>
      <c r="X47" s="152">
        <f t="array" aca="1" ref="X47" ca="1">SUM((X$1&gt;='Gastos com Pessoal'!$F$7:$F$106)*(X$1&lt;='Gastos com Pessoal'!$G$7:$G$106)*INDIRECT(CONCATENATE("'Encargos e Benefícios'!",$AX47)))+SUM((X$1&gt;='Gastos com Pessoal'!$F$113:$F$122)*(X$1&lt;='Gastos com Pessoal'!$G$113:$G$122)*INDIRECT(CONCATENATE("'Encargos e Benefícios'!",$AY47)))+SUM((X$1&gt;='Gastos com Pessoal'!$F$7:$F$106)*(X$1&lt;='Gastos com Pessoal'!$G$7:$G$106)*(IF('Gastos com Pessoal'!$H$7:$H$106&lt;=X$1,1,0))*INDIRECT(CONCATENATE("'Gastos com Pessoal'!",$AZ47)))+SUM((X$1&gt;='Gastos com Pessoal'!$F$113:$F$122)*(X$1&lt;='Gastos com Pessoal'!$G$113:$G$122)*(IF('Gastos com Pessoal'!$H$113:$H$122&lt;=X$1,1,0))*INDIRECT(CONCATENATE("'Gastos com Pessoal'!",$BA47)))+SUM((X$1&gt;='Gastos com Pessoal'!$F$7:$F$106)*(X$1&lt;='Gastos com Pessoal'!$G$7:$G$106)*(IF('Gastos com Pessoal'!$M$7:$M$106&lt;=X$1,1,0))*INDIRECT(CONCATENATE("'Gastos com Pessoal'!",$BB47)))+SUM((X$1&gt;='Gastos com Pessoal'!$F$113:$F$122)*(X$1&lt;='Gastos com Pessoal'!$G$113:$G$122)*(IF('Gastos com Pessoal'!$M$113:$M$122&lt;=X$1,1,0))*INDIRECT(CONCATENATE("'Gastos com Pessoal'!",$BC47)))+SUM((X$1&gt;='Gastos com Pessoal'!$F$7:$F$106)*(X$1&lt;='Gastos com Pessoal'!$G$7:$G$106)*(IF('Gastos com Pessoal'!$R$7:$R$106&lt;=X$1,1,0))*INDIRECT(CONCATENATE("'Gastos com Pessoal'!",$BD47)))+SUM((X$1&gt;='Gastos com Pessoal'!$F$113:$F$122)*(X$1&lt;='Gastos com Pessoal'!$G$113:$G$122)*(IF('Gastos com Pessoal'!$R$113:$R$122&lt;=X$1,1,0))*INDIRECT(CONCATENATE("'Gastos com Pessoal'!",$BE47)))</f>
        <v>520</v>
      </c>
      <c r="Y47" s="152">
        <f t="array" aca="1" ref="Y47" ca="1">SUM((Y$1&gt;='Gastos com Pessoal'!$F$7:$F$106)*(Y$1&lt;='Gastos com Pessoal'!$G$7:$G$106)*INDIRECT(CONCATENATE("'Encargos e Benefícios'!",$AX47)))+SUM((Y$1&gt;='Gastos com Pessoal'!$F$113:$F$122)*(Y$1&lt;='Gastos com Pessoal'!$G$113:$G$122)*INDIRECT(CONCATENATE("'Encargos e Benefícios'!",$AY47)))+SUM((Y$1&gt;='Gastos com Pessoal'!$F$7:$F$106)*(Y$1&lt;='Gastos com Pessoal'!$G$7:$G$106)*(IF('Gastos com Pessoal'!$H$7:$H$106&lt;=Y$1,1,0))*INDIRECT(CONCATENATE("'Gastos com Pessoal'!",$AZ47)))+SUM((Y$1&gt;='Gastos com Pessoal'!$F$113:$F$122)*(Y$1&lt;='Gastos com Pessoal'!$G$113:$G$122)*(IF('Gastos com Pessoal'!$H$113:$H$122&lt;=Y$1,1,0))*INDIRECT(CONCATENATE("'Gastos com Pessoal'!",$BA47)))+SUM((Y$1&gt;='Gastos com Pessoal'!$F$7:$F$106)*(Y$1&lt;='Gastos com Pessoal'!$G$7:$G$106)*(IF('Gastos com Pessoal'!$M$7:$M$106&lt;=Y$1,1,0))*INDIRECT(CONCATENATE("'Gastos com Pessoal'!",$BB47)))+SUM((Y$1&gt;='Gastos com Pessoal'!$F$113:$F$122)*(Y$1&lt;='Gastos com Pessoal'!$G$113:$G$122)*(IF('Gastos com Pessoal'!$M$113:$M$122&lt;=Y$1,1,0))*INDIRECT(CONCATENATE("'Gastos com Pessoal'!",$BC47)))+SUM((Y$1&gt;='Gastos com Pessoal'!$F$7:$F$106)*(Y$1&lt;='Gastos com Pessoal'!$G$7:$G$106)*(IF('Gastos com Pessoal'!$R$7:$R$106&lt;=Y$1,1,0))*INDIRECT(CONCATENATE("'Gastos com Pessoal'!",$BD47)))+SUM((Y$1&gt;='Gastos com Pessoal'!$F$113:$F$122)*(Y$1&lt;='Gastos com Pessoal'!$G$113:$G$122)*(IF('Gastos com Pessoal'!$R$113:$R$122&lt;=Y$1,1,0))*INDIRECT(CONCATENATE("'Gastos com Pessoal'!",$BE47)))</f>
        <v>520</v>
      </c>
      <c r="Z47" s="152">
        <f t="array" aca="1" ref="Z47" ca="1">SUM((Z$1&gt;='Gastos com Pessoal'!$F$7:$F$106)*(Z$1&lt;='Gastos com Pessoal'!$G$7:$G$106)*INDIRECT(CONCATENATE("'Encargos e Benefícios'!",$AX47)))+SUM((Z$1&gt;='Gastos com Pessoal'!$F$113:$F$122)*(Z$1&lt;='Gastos com Pessoal'!$G$113:$G$122)*INDIRECT(CONCATENATE("'Encargos e Benefícios'!",$AY47)))+SUM((Z$1&gt;='Gastos com Pessoal'!$F$7:$F$106)*(Z$1&lt;='Gastos com Pessoal'!$G$7:$G$106)*(IF('Gastos com Pessoal'!$H$7:$H$106&lt;=Z$1,1,0))*INDIRECT(CONCATENATE("'Gastos com Pessoal'!",$AZ47)))+SUM((Z$1&gt;='Gastos com Pessoal'!$F$113:$F$122)*(Z$1&lt;='Gastos com Pessoal'!$G$113:$G$122)*(IF('Gastos com Pessoal'!$H$113:$H$122&lt;=Z$1,1,0))*INDIRECT(CONCATENATE("'Gastos com Pessoal'!",$BA47)))+SUM((Z$1&gt;='Gastos com Pessoal'!$F$7:$F$106)*(Z$1&lt;='Gastos com Pessoal'!$G$7:$G$106)*(IF('Gastos com Pessoal'!$M$7:$M$106&lt;=Z$1,1,0))*INDIRECT(CONCATENATE("'Gastos com Pessoal'!",$BB47)))+SUM((Z$1&gt;='Gastos com Pessoal'!$F$113:$F$122)*(Z$1&lt;='Gastos com Pessoal'!$G$113:$G$122)*(IF('Gastos com Pessoal'!$M$113:$M$122&lt;=Z$1,1,0))*INDIRECT(CONCATENATE("'Gastos com Pessoal'!",$BC47)))+SUM((Z$1&gt;='Gastos com Pessoal'!$F$7:$F$106)*(Z$1&lt;='Gastos com Pessoal'!$G$7:$G$106)*(IF('Gastos com Pessoal'!$R$7:$R$106&lt;=Z$1,1,0))*INDIRECT(CONCATENATE("'Gastos com Pessoal'!",$BD47)))+SUM((Z$1&gt;='Gastos com Pessoal'!$F$113:$F$122)*(Z$1&lt;='Gastos com Pessoal'!$G$113:$G$122)*(IF('Gastos com Pessoal'!$R$113:$R$122&lt;=Z$1,1,0))*INDIRECT(CONCATENATE("'Gastos com Pessoal'!",$BE47)))</f>
        <v>520</v>
      </c>
      <c r="AA47" s="152">
        <f t="array" aca="1" ref="AA47" ca="1">SUM((AA$1&gt;='Gastos com Pessoal'!$F$7:$F$106)*(AA$1&lt;='Gastos com Pessoal'!$G$7:$G$106)*INDIRECT(CONCATENATE("'Encargos e Benefícios'!",$AX47)))+SUM((AA$1&gt;='Gastos com Pessoal'!$F$113:$F$122)*(AA$1&lt;='Gastos com Pessoal'!$G$113:$G$122)*INDIRECT(CONCATENATE("'Encargos e Benefícios'!",$AY47)))+SUM((AA$1&gt;='Gastos com Pessoal'!$F$7:$F$106)*(AA$1&lt;='Gastos com Pessoal'!$G$7:$G$106)*(IF('Gastos com Pessoal'!$H$7:$H$106&lt;=AA$1,1,0))*INDIRECT(CONCATENATE("'Gastos com Pessoal'!",$AZ47)))+SUM((AA$1&gt;='Gastos com Pessoal'!$F$113:$F$122)*(AA$1&lt;='Gastos com Pessoal'!$G$113:$G$122)*(IF('Gastos com Pessoal'!$H$113:$H$122&lt;=AA$1,1,0))*INDIRECT(CONCATENATE("'Gastos com Pessoal'!",$BA47)))+SUM((AA$1&gt;='Gastos com Pessoal'!$F$7:$F$106)*(AA$1&lt;='Gastos com Pessoal'!$G$7:$G$106)*(IF('Gastos com Pessoal'!$M$7:$M$106&lt;=AA$1,1,0))*INDIRECT(CONCATENATE("'Gastos com Pessoal'!",$BB47)))+SUM((AA$1&gt;='Gastos com Pessoal'!$F$113:$F$122)*(AA$1&lt;='Gastos com Pessoal'!$G$113:$G$122)*(IF('Gastos com Pessoal'!$M$113:$M$122&lt;=AA$1,1,0))*INDIRECT(CONCATENATE("'Gastos com Pessoal'!",$BC47)))+SUM((AA$1&gt;='Gastos com Pessoal'!$F$7:$F$106)*(AA$1&lt;='Gastos com Pessoal'!$G$7:$G$106)*(IF('Gastos com Pessoal'!$R$7:$R$106&lt;=AA$1,1,0))*INDIRECT(CONCATENATE("'Gastos com Pessoal'!",$BD47)))+SUM((AA$1&gt;='Gastos com Pessoal'!$F$113:$F$122)*(AA$1&lt;='Gastos com Pessoal'!$G$113:$G$122)*(IF('Gastos com Pessoal'!$R$113:$R$122&lt;=AA$1,1,0))*INDIRECT(CONCATENATE("'Gastos com Pessoal'!",$BE47)))</f>
        <v>0</v>
      </c>
      <c r="AB47" s="152">
        <f t="array" aca="1" ref="AB47" ca="1">SUM((AB$1&gt;='Gastos com Pessoal'!$F$7:$F$106)*(AB$1&lt;='Gastos com Pessoal'!$G$7:$G$106)*INDIRECT(CONCATENATE("'Encargos e Benefícios'!",$AX47)))+SUM((AB$1&gt;='Gastos com Pessoal'!$F$113:$F$122)*(AB$1&lt;='Gastos com Pessoal'!$G$113:$G$122)*INDIRECT(CONCATENATE("'Encargos e Benefícios'!",$AY47)))+SUM((AB$1&gt;='Gastos com Pessoal'!$F$7:$F$106)*(AB$1&lt;='Gastos com Pessoal'!$G$7:$G$106)*(IF('Gastos com Pessoal'!$H$7:$H$106&lt;=AB$1,1,0))*INDIRECT(CONCATENATE("'Gastos com Pessoal'!",$AZ47)))+SUM((AB$1&gt;='Gastos com Pessoal'!$F$113:$F$122)*(AB$1&lt;='Gastos com Pessoal'!$G$113:$G$122)*(IF('Gastos com Pessoal'!$H$113:$H$122&lt;=AB$1,1,0))*INDIRECT(CONCATENATE("'Gastos com Pessoal'!",$BA47)))+SUM((AB$1&gt;='Gastos com Pessoal'!$F$7:$F$106)*(AB$1&lt;='Gastos com Pessoal'!$G$7:$G$106)*(IF('Gastos com Pessoal'!$M$7:$M$106&lt;=AB$1,1,0))*INDIRECT(CONCATENATE("'Gastos com Pessoal'!",$BB47)))+SUM((AB$1&gt;='Gastos com Pessoal'!$F$113:$F$122)*(AB$1&lt;='Gastos com Pessoal'!$G$113:$G$122)*(IF('Gastos com Pessoal'!$M$113:$M$122&lt;=AB$1,1,0))*INDIRECT(CONCATENATE("'Gastos com Pessoal'!",$BC47)))+SUM((AB$1&gt;='Gastos com Pessoal'!$F$7:$F$106)*(AB$1&lt;='Gastos com Pessoal'!$G$7:$G$106)*(IF('Gastos com Pessoal'!$R$7:$R$106&lt;=AB$1,1,0))*INDIRECT(CONCATENATE("'Gastos com Pessoal'!",$BD47)))+SUM((AB$1&gt;='Gastos com Pessoal'!$F$113:$F$122)*(AB$1&lt;='Gastos com Pessoal'!$G$113:$G$122)*(IF('Gastos com Pessoal'!$R$113:$R$122&lt;=AB$1,1,0))*INDIRECT(CONCATENATE("'Gastos com Pessoal'!",$BE47)))</f>
        <v>0</v>
      </c>
      <c r="AC47" s="152">
        <f t="array" aca="1" ref="AC47" ca="1">SUM((AC$1&gt;='Gastos com Pessoal'!$F$7:$F$106)*(AC$1&lt;='Gastos com Pessoal'!$G$7:$G$106)*INDIRECT(CONCATENATE("'Encargos e Benefícios'!",$AX47)))+SUM((AC$1&gt;='Gastos com Pessoal'!$F$113:$F$122)*(AC$1&lt;='Gastos com Pessoal'!$G$113:$G$122)*INDIRECT(CONCATENATE("'Encargos e Benefícios'!",$AY47)))+SUM((AC$1&gt;='Gastos com Pessoal'!$F$7:$F$106)*(AC$1&lt;='Gastos com Pessoal'!$G$7:$G$106)*(IF('Gastos com Pessoal'!$H$7:$H$106&lt;=AC$1,1,0))*INDIRECT(CONCATENATE("'Gastos com Pessoal'!",$AZ47)))+SUM((AC$1&gt;='Gastos com Pessoal'!$F$113:$F$122)*(AC$1&lt;='Gastos com Pessoal'!$G$113:$G$122)*(IF('Gastos com Pessoal'!$H$113:$H$122&lt;=AC$1,1,0))*INDIRECT(CONCATENATE("'Gastos com Pessoal'!",$BA47)))+SUM((AC$1&gt;='Gastos com Pessoal'!$F$7:$F$106)*(AC$1&lt;='Gastos com Pessoal'!$G$7:$G$106)*(IF('Gastos com Pessoal'!$M$7:$M$106&lt;=AC$1,1,0))*INDIRECT(CONCATENATE("'Gastos com Pessoal'!",$BB47)))+SUM((AC$1&gt;='Gastos com Pessoal'!$F$113:$F$122)*(AC$1&lt;='Gastos com Pessoal'!$G$113:$G$122)*(IF('Gastos com Pessoal'!$M$113:$M$122&lt;=AC$1,1,0))*INDIRECT(CONCATENATE("'Gastos com Pessoal'!",$BC47)))+SUM((AC$1&gt;='Gastos com Pessoal'!$F$7:$F$106)*(AC$1&lt;='Gastos com Pessoal'!$G$7:$G$106)*(IF('Gastos com Pessoal'!$R$7:$R$106&lt;=AC$1,1,0))*INDIRECT(CONCATENATE("'Gastos com Pessoal'!",$BD47)))+SUM((AC$1&gt;='Gastos com Pessoal'!$F$113:$F$122)*(AC$1&lt;='Gastos com Pessoal'!$G$113:$G$122)*(IF('Gastos com Pessoal'!$R$113:$R$122&lt;=AC$1,1,0))*INDIRECT(CONCATENATE("'Gastos com Pessoal'!",$BE47)))</f>
        <v>0</v>
      </c>
      <c r="AD47" s="152">
        <f t="array" aca="1" ref="AD47" ca="1">SUM((AD$1&gt;='Gastos com Pessoal'!$F$7:$F$106)*(AD$1&lt;='Gastos com Pessoal'!$G$7:$G$106)*INDIRECT(CONCATENATE("'Encargos e Benefícios'!",$AX47)))+SUM((AD$1&gt;='Gastos com Pessoal'!$F$113:$F$122)*(AD$1&lt;='Gastos com Pessoal'!$G$113:$G$122)*INDIRECT(CONCATENATE("'Encargos e Benefícios'!",$AY47)))+SUM((AD$1&gt;='Gastos com Pessoal'!$F$7:$F$106)*(AD$1&lt;='Gastos com Pessoal'!$G$7:$G$106)*(IF('Gastos com Pessoal'!$H$7:$H$106&lt;=AD$1,1,0))*INDIRECT(CONCATENATE("'Gastos com Pessoal'!",$AZ47)))+SUM((AD$1&gt;='Gastos com Pessoal'!$F$113:$F$122)*(AD$1&lt;='Gastos com Pessoal'!$G$113:$G$122)*(IF('Gastos com Pessoal'!$H$113:$H$122&lt;=AD$1,1,0))*INDIRECT(CONCATENATE("'Gastos com Pessoal'!",$BA47)))+SUM((AD$1&gt;='Gastos com Pessoal'!$F$7:$F$106)*(AD$1&lt;='Gastos com Pessoal'!$G$7:$G$106)*(IF('Gastos com Pessoal'!$M$7:$M$106&lt;=AD$1,1,0))*INDIRECT(CONCATENATE("'Gastos com Pessoal'!",$BB47)))+SUM((AD$1&gt;='Gastos com Pessoal'!$F$113:$F$122)*(AD$1&lt;='Gastos com Pessoal'!$G$113:$G$122)*(IF('Gastos com Pessoal'!$M$113:$M$122&lt;=AD$1,1,0))*INDIRECT(CONCATENATE("'Gastos com Pessoal'!",$BC47)))+SUM((AD$1&gt;='Gastos com Pessoal'!$F$7:$F$106)*(AD$1&lt;='Gastos com Pessoal'!$G$7:$G$106)*(IF('Gastos com Pessoal'!$R$7:$R$106&lt;=AD$1,1,0))*INDIRECT(CONCATENATE("'Gastos com Pessoal'!",$BD47)))+SUM((AD$1&gt;='Gastos com Pessoal'!$F$113:$F$122)*(AD$1&lt;='Gastos com Pessoal'!$G$113:$G$122)*(IF('Gastos com Pessoal'!$R$113:$R$122&lt;=AD$1,1,0))*INDIRECT(CONCATENATE("'Gastos com Pessoal'!",$BE47)))</f>
        <v>0</v>
      </c>
      <c r="AE47" s="152">
        <f t="array" aca="1" ref="AE47" ca="1">SUM((AE$1&gt;='Gastos com Pessoal'!$F$7:$F$106)*(AE$1&lt;='Gastos com Pessoal'!$G$7:$G$106)*INDIRECT(CONCATENATE("'Encargos e Benefícios'!",$AX47)))+SUM((AE$1&gt;='Gastos com Pessoal'!$F$113:$F$122)*(AE$1&lt;='Gastos com Pessoal'!$G$113:$G$122)*INDIRECT(CONCATENATE("'Encargos e Benefícios'!",$AY47)))+SUM((AE$1&gt;='Gastos com Pessoal'!$F$7:$F$106)*(AE$1&lt;='Gastos com Pessoal'!$G$7:$G$106)*(IF('Gastos com Pessoal'!$H$7:$H$106&lt;=AE$1,1,0))*INDIRECT(CONCATENATE("'Gastos com Pessoal'!",$AZ47)))+SUM((AE$1&gt;='Gastos com Pessoal'!$F$113:$F$122)*(AE$1&lt;='Gastos com Pessoal'!$G$113:$G$122)*(IF('Gastos com Pessoal'!$H$113:$H$122&lt;=AE$1,1,0))*INDIRECT(CONCATENATE("'Gastos com Pessoal'!",$BA47)))+SUM((AE$1&gt;='Gastos com Pessoal'!$F$7:$F$106)*(AE$1&lt;='Gastos com Pessoal'!$G$7:$G$106)*(IF('Gastos com Pessoal'!$M$7:$M$106&lt;=AE$1,1,0))*INDIRECT(CONCATENATE("'Gastos com Pessoal'!",$BB47)))+SUM((AE$1&gt;='Gastos com Pessoal'!$F$113:$F$122)*(AE$1&lt;='Gastos com Pessoal'!$G$113:$G$122)*(IF('Gastos com Pessoal'!$M$113:$M$122&lt;=AE$1,1,0))*INDIRECT(CONCATENATE("'Gastos com Pessoal'!",$BC47)))+SUM((AE$1&gt;='Gastos com Pessoal'!$F$7:$F$106)*(AE$1&lt;='Gastos com Pessoal'!$G$7:$G$106)*(IF('Gastos com Pessoal'!$R$7:$R$106&lt;=AE$1,1,0))*INDIRECT(CONCATENATE("'Gastos com Pessoal'!",$BD47)))+SUM((AE$1&gt;='Gastos com Pessoal'!$F$113:$F$122)*(AE$1&lt;='Gastos com Pessoal'!$G$113:$G$122)*(IF('Gastos com Pessoal'!$R$113:$R$122&lt;=AE$1,1,0))*INDIRECT(CONCATENATE("'Gastos com Pessoal'!",$BE47)))</f>
        <v>0</v>
      </c>
      <c r="AF47" s="152">
        <f t="array" aca="1" ref="AF47" ca="1">SUM((AF$1&gt;='Gastos com Pessoal'!$F$7:$F$106)*(AF$1&lt;='Gastos com Pessoal'!$G$7:$G$106)*INDIRECT(CONCATENATE("'Encargos e Benefícios'!",$AX47)))+SUM((AF$1&gt;='Gastos com Pessoal'!$F$113:$F$122)*(AF$1&lt;='Gastos com Pessoal'!$G$113:$G$122)*INDIRECT(CONCATENATE("'Encargos e Benefícios'!",$AY47)))+SUM((AF$1&gt;='Gastos com Pessoal'!$F$7:$F$106)*(AF$1&lt;='Gastos com Pessoal'!$G$7:$G$106)*(IF('Gastos com Pessoal'!$H$7:$H$106&lt;=AF$1,1,0))*INDIRECT(CONCATENATE("'Gastos com Pessoal'!",$AZ47)))+SUM((AF$1&gt;='Gastos com Pessoal'!$F$113:$F$122)*(AF$1&lt;='Gastos com Pessoal'!$G$113:$G$122)*(IF('Gastos com Pessoal'!$H$113:$H$122&lt;=AF$1,1,0))*INDIRECT(CONCATENATE("'Gastos com Pessoal'!",$BA47)))+SUM((AF$1&gt;='Gastos com Pessoal'!$F$7:$F$106)*(AF$1&lt;='Gastos com Pessoal'!$G$7:$G$106)*(IF('Gastos com Pessoal'!$M$7:$M$106&lt;=AF$1,1,0))*INDIRECT(CONCATENATE("'Gastos com Pessoal'!",$BB47)))+SUM((AF$1&gt;='Gastos com Pessoal'!$F$113:$F$122)*(AF$1&lt;='Gastos com Pessoal'!$G$113:$G$122)*(IF('Gastos com Pessoal'!$M$113:$M$122&lt;=AF$1,1,0))*INDIRECT(CONCATENATE("'Gastos com Pessoal'!",$BC47)))+SUM((AF$1&gt;='Gastos com Pessoal'!$F$7:$F$106)*(AF$1&lt;='Gastos com Pessoal'!$G$7:$G$106)*(IF('Gastos com Pessoal'!$R$7:$R$106&lt;=AF$1,1,0))*INDIRECT(CONCATENATE("'Gastos com Pessoal'!",$BD47)))+SUM((AF$1&gt;='Gastos com Pessoal'!$F$113:$F$122)*(AF$1&lt;='Gastos com Pessoal'!$G$113:$G$122)*(IF('Gastos com Pessoal'!$R$113:$R$122&lt;=AF$1,1,0))*INDIRECT(CONCATENATE("'Gastos com Pessoal'!",$BE47)))</f>
        <v>0</v>
      </c>
      <c r="AG47" s="152">
        <f t="array" aca="1" ref="AG47" ca="1">SUM((AG$1&gt;='Gastos com Pessoal'!$F$7:$F$106)*(AG$1&lt;='Gastos com Pessoal'!$G$7:$G$106)*INDIRECT(CONCATENATE("'Encargos e Benefícios'!",$AX47)))+SUM((AG$1&gt;='Gastos com Pessoal'!$F$113:$F$122)*(AG$1&lt;='Gastos com Pessoal'!$G$113:$G$122)*INDIRECT(CONCATENATE("'Encargos e Benefícios'!",$AY47)))+SUM((AG$1&gt;='Gastos com Pessoal'!$F$7:$F$106)*(AG$1&lt;='Gastos com Pessoal'!$G$7:$G$106)*(IF('Gastos com Pessoal'!$H$7:$H$106&lt;=AG$1,1,0))*INDIRECT(CONCATENATE("'Gastos com Pessoal'!",$AZ47)))+SUM((AG$1&gt;='Gastos com Pessoal'!$F$113:$F$122)*(AG$1&lt;='Gastos com Pessoal'!$G$113:$G$122)*(IF('Gastos com Pessoal'!$H$113:$H$122&lt;=AG$1,1,0))*INDIRECT(CONCATENATE("'Gastos com Pessoal'!",$BA47)))+SUM((AG$1&gt;='Gastos com Pessoal'!$F$7:$F$106)*(AG$1&lt;='Gastos com Pessoal'!$G$7:$G$106)*(IF('Gastos com Pessoal'!$M$7:$M$106&lt;=AG$1,1,0))*INDIRECT(CONCATENATE("'Gastos com Pessoal'!",$BB47)))+SUM((AG$1&gt;='Gastos com Pessoal'!$F$113:$F$122)*(AG$1&lt;='Gastos com Pessoal'!$G$113:$G$122)*(IF('Gastos com Pessoal'!$M$113:$M$122&lt;=AG$1,1,0))*INDIRECT(CONCATENATE("'Gastos com Pessoal'!",$BC47)))+SUM((AG$1&gt;='Gastos com Pessoal'!$F$7:$F$106)*(AG$1&lt;='Gastos com Pessoal'!$G$7:$G$106)*(IF('Gastos com Pessoal'!$R$7:$R$106&lt;=AG$1,1,0))*INDIRECT(CONCATENATE("'Gastos com Pessoal'!",$BD47)))+SUM((AG$1&gt;='Gastos com Pessoal'!$F$113:$F$122)*(AG$1&lt;='Gastos com Pessoal'!$G$113:$G$122)*(IF('Gastos com Pessoal'!$R$113:$R$122&lt;=AG$1,1,0))*INDIRECT(CONCATENATE("'Gastos com Pessoal'!",$BE47)))</f>
        <v>0</v>
      </c>
      <c r="AH47" s="152">
        <f t="array" aca="1" ref="AH47" ca="1">SUM((AH$1&gt;='Gastos com Pessoal'!$F$7:$F$106)*(AH$1&lt;='Gastos com Pessoal'!$G$7:$G$106)*INDIRECT(CONCATENATE("'Encargos e Benefícios'!",$AX47)))+SUM((AH$1&gt;='Gastos com Pessoal'!$F$113:$F$122)*(AH$1&lt;='Gastos com Pessoal'!$G$113:$G$122)*INDIRECT(CONCATENATE("'Encargos e Benefícios'!",$AY47)))+SUM((AH$1&gt;='Gastos com Pessoal'!$F$7:$F$106)*(AH$1&lt;='Gastos com Pessoal'!$G$7:$G$106)*(IF('Gastos com Pessoal'!$H$7:$H$106&lt;=AH$1,1,0))*INDIRECT(CONCATENATE("'Gastos com Pessoal'!",$AZ47)))+SUM((AH$1&gt;='Gastos com Pessoal'!$F$113:$F$122)*(AH$1&lt;='Gastos com Pessoal'!$G$113:$G$122)*(IF('Gastos com Pessoal'!$H$113:$H$122&lt;=AH$1,1,0))*INDIRECT(CONCATENATE("'Gastos com Pessoal'!",$BA47)))+SUM((AH$1&gt;='Gastos com Pessoal'!$F$7:$F$106)*(AH$1&lt;='Gastos com Pessoal'!$G$7:$G$106)*(IF('Gastos com Pessoal'!$M$7:$M$106&lt;=AH$1,1,0))*INDIRECT(CONCATENATE("'Gastos com Pessoal'!",$BB47)))+SUM((AH$1&gt;='Gastos com Pessoal'!$F$113:$F$122)*(AH$1&lt;='Gastos com Pessoal'!$G$113:$G$122)*(IF('Gastos com Pessoal'!$M$113:$M$122&lt;=AH$1,1,0))*INDIRECT(CONCATENATE("'Gastos com Pessoal'!",$BC47)))+SUM((AH$1&gt;='Gastos com Pessoal'!$F$7:$F$106)*(AH$1&lt;='Gastos com Pessoal'!$G$7:$G$106)*(IF('Gastos com Pessoal'!$R$7:$R$106&lt;=AH$1,1,0))*INDIRECT(CONCATENATE("'Gastos com Pessoal'!",$BD47)))+SUM((AH$1&gt;='Gastos com Pessoal'!$F$113:$F$122)*(AH$1&lt;='Gastos com Pessoal'!$G$113:$G$122)*(IF('Gastos com Pessoal'!$R$113:$R$122&lt;=AH$1,1,0))*INDIRECT(CONCATENATE("'Gastos com Pessoal'!",$BE47)))</f>
        <v>0</v>
      </c>
      <c r="AI47" s="152">
        <f t="array" aca="1" ref="AI47" ca="1">SUM((AI$1&gt;='Gastos com Pessoal'!$F$7:$F$106)*(AI$1&lt;='Gastos com Pessoal'!$G$7:$G$106)*INDIRECT(CONCATENATE("'Encargos e Benefícios'!",$AX47)))+SUM((AI$1&gt;='Gastos com Pessoal'!$F$113:$F$122)*(AI$1&lt;='Gastos com Pessoal'!$G$113:$G$122)*INDIRECT(CONCATENATE("'Encargos e Benefícios'!",$AY47)))+SUM((AI$1&gt;='Gastos com Pessoal'!$F$7:$F$106)*(AI$1&lt;='Gastos com Pessoal'!$G$7:$G$106)*(IF('Gastos com Pessoal'!$H$7:$H$106&lt;=AI$1,1,0))*INDIRECT(CONCATENATE("'Gastos com Pessoal'!",$AZ47)))+SUM((AI$1&gt;='Gastos com Pessoal'!$F$113:$F$122)*(AI$1&lt;='Gastos com Pessoal'!$G$113:$G$122)*(IF('Gastos com Pessoal'!$H$113:$H$122&lt;=AI$1,1,0))*INDIRECT(CONCATENATE("'Gastos com Pessoal'!",$BA47)))+SUM((AI$1&gt;='Gastos com Pessoal'!$F$7:$F$106)*(AI$1&lt;='Gastos com Pessoal'!$G$7:$G$106)*(IF('Gastos com Pessoal'!$M$7:$M$106&lt;=AI$1,1,0))*INDIRECT(CONCATENATE("'Gastos com Pessoal'!",$BB47)))+SUM((AI$1&gt;='Gastos com Pessoal'!$F$113:$F$122)*(AI$1&lt;='Gastos com Pessoal'!$G$113:$G$122)*(IF('Gastos com Pessoal'!$M$113:$M$122&lt;=AI$1,1,0))*INDIRECT(CONCATENATE("'Gastos com Pessoal'!",$BC47)))+SUM((AI$1&gt;='Gastos com Pessoal'!$F$7:$F$106)*(AI$1&lt;='Gastos com Pessoal'!$G$7:$G$106)*(IF('Gastos com Pessoal'!$R$7:$R$106&lt;=AI$1,1,0))*INDIRECT(CONCATENATE("'Gastos com Pessoal'!",$BD47)))+SUM((AI$1&gt;='Gastos com Pessoal'!$F$113:$F$122)*(AI$1&lt;='Gastos com Pessoal'!$G$113:$G$122)*(IF('Gastos com Pessoal'!$R$113:$R$122&lt;=AI$1,1,0))*INDIRECT(CONCATENATE("'Gastos com Pessoal'!",$BE47)))</f>
        <v>0</v>
      </c>
      <c r="AJ47" s="152">
        <f t="array" aca="1" ref="AJ47" ca="1">SUM((AJ$1&gt;='Gastos com Pessoal'!$F$7:$F$106)*(AJ$1&lt;='Gastos com Pessoal'!$G$7:$G$106)*INDIRECT(CONCATENATE("'Encargos e Benefícios'!",$AX47)))+SUM((AJ$1&gt;='Gastos com Pessoal'!$F$113:$F$122)*(AJ$1&lt;='Gastos com Pessoal'!$G$113:$G$122)*INDIRECT(CONCATENATE("'Encargos e Benefícios'!",$AY47)))+SUM((AJ$1&gt;='Gastos com Pessoal'!$F$7:$F$106)*(AJ$1&lt;='Gastos com Pessoal'!$G$7:$G$106)*(IF('Gastos com Pessoal'!$H$7:$H$106&lt;=AJ$1,1,0))*INDIRECT(CONCATENATE("'Gastos com Pessoal'!",$AZ47)))+SUM((AJ$1&gt;='Gastos com Pessoal'!$F$113:$F$122)*(AJ$1&lt;='Gastos com Pessoal'!$G$113:$G$122)*(IF('Gastos com Pessoal'!$H$113:$H$122&lt;=AJ$1,1,0))*INDIRECT(CONCATENATE("'Gastos com Pessoal'!",$BA47)))+SUM((AJ$1&gt;='Gastos com Pessoal'!$F$7:$F$106)*(AJ$1&lt;='Gastos com Pessoal'!$G$7:$G$106)*(IF('Gastos com Pessoal'!$M$7:$M$106&lt;=AJ$1,1,0))*INDIRECT(CONCATENATE("'Gastos com Pessoal'!",$BB47)))+SUM((AJ$1&gt;='Gastos com Pessoal'!$F$113:$F$122)*(AJ$1&lt;='Gastos com Pessoal'!$G$113:$G$122)*(IF('Gastos com Pessoal'!$M$113:$M$122&lt;=AJ$1,1,0))*INDIRECT(CONCATENATE("'Gastos com Pessoal'!",$BC47)))+SUM((AJ$1&gt;='Gastos com Pessoal'!$F$7:$F$106)*(AJ$1&lt;='Gastos com Pessoal'!$G$7:$G$106)*(IF('Gastos com Pessoal'!$R$7:$R$106&lt;=AJ$1,1,0))*INDIRECT(CONCATENATE("'Gastos com Pessoal'!",$BD47)))+SUM((AJ$1&gt;='Gastos com Pessoal'!$F$113:$F$122)*(AJ$1&lt;='Gastos com Pessoal'!$G$113:$G$122)*(IF('Gastos com Pessoal'!$R$113:$R$122&lt;=AJ$1,1,0))*INDIRECT(CONCATENATE("'Gastos com Pessoal'!",$BE47)))</f>
        <v>0</v>
      </c>
      <c r="AK47" s="152">
        <f t="array" aca="1" ref="AK47" ca="1">SUM((AK$1&gt;='Gastos com Pessoal'!$F$7:$F$106)*(AK$1&lt;='Gastos com Pessoal'!$G$7:$G$106)*INDIRECT(CONCATENATE("'Encargos e Benefícios'!",$AX47)))+SUM((AK$1&gt;='Gastos com Pessoal'!$F$113:$F$122)*(AK$1&lt;='Gastos com Pessoal'!$G$113:$G$122)*INDIRECT(CONCATENATE("'Encargos e Benefícios'!",$AY47)))+SUM((AK$1&gt;='Gastos com Pessoal'!$F$7:$F$106)*(AK$1&lt;='Gastos com Pessoal'!$G$7:$G$106)*(IF('Gastos com Pessoal'!$H$7:$H$106&lt;=AK$1,1,0))*INDIRECT(CONCATENATE("'Gastos com Pessoal'!",$AZ47)))+SUM((AK$1&gt;='Gastos com Pessoal'!$F$113:$F$122)*(AK$1&lt;='Gastos com Pessoal'!$G$113:$G$122)*(IF('Gastos com Pessoal'!$H$113:$H$122&lt;=AK$1,1,0))*INDIRECT(CONCATENATE("'Gastos com Pessoal'!",$BA47)))+SUM((AK$1&gt;='Gastos com Pessoal'!$F$7:$F$106)*(AK$1&lt;='Gastos com Pessoal'!$G$7:$G$106)*(IF('Gastos com Pessoal'!$M$7:$M$106&lt;=AK$1,1,0))*INDIRECT(CONCATENATE("'Gastos com Pessoal'!",$BB47)))+SUM((AK$1&gt;='Gastos com Pessoal'!$F$113:$F$122)*(AK$1&lt;='Gastos com Pessoal'!$G$113:$G$122)*(IF('Gastos com Pessoal'!$M$113:$M$122&lt;=AK$1,1,0))*INDIRECT(CONCATENATE("'Gastos com Pessoal'!",$BC47)))+SUM((AK$1&gt;='Gastos com Pessoal'!$F$7:$F$106)*(AK$1&lt;='Gastos com Pessoal'!$G$7:$G$106)*(IF('Gastos com Pessoal'!$R$7:$R$106&lt;=AK$1,1,0))*INDIRECT(CONCATENATE("'Gastos com Pessoal'!",$BD47)))+SUM((AK$1&gt;='Gastos com Pessoal'!$F$113:$F$122)*(AK$1&lt;='Gastos com Pessoal'!$G$113:$G$122)*(IF('Gastos com Pessoal'!$R$113:$R$122&lt;=AK$1,1,0))*INDIRECT(CONCATENATE("'Gastos com Pessoal'!",$BE47)))</f>
        <v>0</v>
      </c>
      <c r="AL47" s="152">
        <f t="array" aca="1" ref="AL47" ca="1">SUM((AL$1&gt;='Gastos com Pessoal'!$F$7:$F$106)*(AL$1&lt;='Gastos com Pessoal'!$G$7:$G$106)*INDIRECT(CONCATENATE("'Encargos e Benefícios'!",$AX47)))+SUM((AL$1&gt;='Gastos com Pessoal'!$F$113:$F$122)*(AL$1&lt;='Gastos com Pessoal'!$G$113:$G$122)*INDIRECT(CONCATENATE("'Encargos e Benefícios'!",$AY47)))+SUM((AL$1&gt;='Gastos com Pessoal'!$F$7:$F$106)*(AL$1&lt;='Gastos com Pessoal'!$G$7:$G$106)*(IF('Gastos com Pessoal'!$H$7:$H$106&lt;=AL$1,1,0))*INDIRECT(CONCATENATE("'Gastos com Pessoal'!",$AZ47)))+SUM((AL$1&gt;='Gastos com Pessoal'!$F$113:$F$122)*(AL$1&lt;='Gastos com Pessoal'!$G$113:$G$122)*(IF('Gastos com Pessoal'!$H$113:$H$122&lt;=AL$1,1,0))*INDIRECT(CONCATENATE("'Gastos com Pessoal'!",$BA47)))+SUM((AL$1&gt;='Gastos com Pessoal'!$F$7:$F$106)*(AL$1&lt;='Gastos com Pessoal'!$G$7:$G$106)*(IF('Gastos com Pessoal'!$M$7:$M$106&lt;=AL$1,1,0))*INDIRECT(CONCATENATE("'Gastos com Pessoal'!",$BB47)))+SUM((AL$1&gt;='Gastos com Pessoal'!$F$113:$F$122)*(AL$1&lt;='Gastos com Pessoal'!$G$113:$G$122)*(IF('Gastos com Pessoal'!$M$113:$M$122&lt;=AL$1,1,0))*INDIRECT(CONCATENATE("'Gastos com Pessoal'!",$BC47)))+SUM((AL$1&gt;='Gastos com Pessoal'!$F$7:$F$106)*(AL$1&lt;='Gastos com Pessoal'!$G$7:$G$106)*(IF('Gastos com Pessoal'!$R$7:$R$106&lt;=AL$1,1,0))*INDIRECT(CONCATENATE("'Gastos com Pessoal'!",$BD47)))+SUM((AL$1&gt;='Gastos com Pessoal'!$F$113:$F$122)*(AL$1&lt;='Gastos com Pessoal'!$G$113:$G$122)*(IF('Gastos com Pessoal'!$R$113:$R$122&lt;=AL$1,1,0))*INDIRECT(CONCATENATE("'Gastos com Pessoal'!",$BE47)))</f>
        <v>0</v>
      </c>
      <c r="AM47" s="147">
        <f t="shared" ca="1" si="39"/>
        <v>11960</v>
      </c>
      <c r="AN47" s="159">
        <f t="shared" ca="1" si="40"/>
        <v>3.1153928462139902E-3</v>
      </c>
      <c r="AW47" s="291" t="s">
        <v>365</v>
      </c>
      <c r="AX47" s="292" t="str">
        <f ca="1">IF(ISNA('Encargos e Benefícios'!AA4),"$ZZ$6:$ZZ$105",'Encargos e Benefícios'!AA4)</f>
        <v>$S$6:$S$105</v>
      </c>
      <c r="AY47" s="292" t="str">
        <f ca="1">IF(ISNA('Encargos e Benefícios'!AC4),"$ZZ$112:$ZZ$121",'Encargos e Benefícios'!AC4)</f>
        <v>$H$112:$H$121</v>
      </c>
      <c r="AZ47" s="291" t="str">
        <f ca="1">IF(ISNA('Gastos com Pessoal'!AU4),"$ZZ$6:$ZZ$105",'Gastos com Pessoal'!AU4)</f>
        <v>$ZZ$6:$ZZ$105</v>
      </c>
      <c r="BA47" s="291" t="str">
        <f ca="1">IF(ISNA('Gastos com Pessoal'!AW4),"$ZZ$112:$ZZ$121",'Gastos com Pessoal'!AW4)</f>
        <v>$ZZ$112:$ZZ$121</v>
      </c>
      <c r="BB47" s="291" t="str">
        <f ca="1">IF(ISNA('Gastos com Pessoal'!AY4),"$ZZ$6:$ZZ$105",'Gastos com Pessoal'!AY4)</f>
        <v>$ZZ$6:$ZZ$105</v>
      </c>
      <c r="BC47" s="291" t="str">
        <f ca="1">IF(ISNA('Gastos com Pessoal'!BA4),"$ZZ$112:$ZZ$121",'Gastos com Pessoal'!BA4)</f>
        <v>$ZZ$112:$ZZ$121</v>
      </c>
      <c r="BD47" s="291" t="str">
        <f ca="1">IF(ISNA('Gastos com Pessoal'!BC4),"$ZZ$6:$ZZ$105",'Gastos com Pessoal'!BC4)</f>
        <v>$ZZ$6:$ZZ$105</v>
      </c>
      <c r="BE47" s="291" t="str">
        <f ca="1">IF(ISNA('Gastos com Pessoal'!BE4),"$ZZ$112:$ZZ$121",'Gastos com Pessoal'!BE4)</f>
        <v>$ZZ$112:$ZZ$121</v>
      </c>
    </row>
    <row r="48" spans="1:57" s="101" customFormat="1" ht="23.25" customHeight="1">
      <c r="A48" s="30" t="s">
        <v>110</v>
      </c>
      <c r="B48" s="13" t="s">
        <v>65</v>
      </c>
      <c r="C48" s="152">
        <f t="array" aca="1" ref="C48" ca="1">SUM((C$1&gt;='Gastos com Pessoal'!$F$7:$F$106)*(C$1&lt;='Gastos com Pessoal'!$G$7:$G$106)*INDIRECT(CONCATENATE("'Encargos e Benefícios'!",$AX48)))+SUM((C$1&gt;='Gastos com Pessoal'!$F$113:$F$122)*(C$1&lt;='Gastos com Pessoal'!$G$113:$G$122)*INDIRECT(CONCATENATE("'Encargos e Benefícios'!",$AY48)))+SUM((C$1&gt;='Gastos com Pessoal'!$F$7:$F$106)*(C$1&lt;='Gastos com Pessoal'!$G$7:$G$106)*(IF('Gastos com Pessoal'!$H$7:$H$106&lt;=C$1,1,0))*INDIRECT(CONCATENATE("'Gastos com Pessoal'!",$AZ48)))+SUM((C$1&gt;='Gastos com Pessoal'!$F$113:$F$122)*(C$1&lt;='Gastos com Pessoal'!$G$113:$G$122)*(IF('Gastos com Pessoal'!$H$113:$H$122&lt;=C$1,1,0))*INDIRECT(CONCATENATE("'Gastos com Pessoal'!",$BA48)))+SUM((C$1&gt;='Gastos com Pessoal'!$F$7:$F$106)*(C$1&lt;='Gastos com Pessoal'!$G$7:$G$106)*(IF('Gastos com Pessoal'!$M$7:$M$106&lt;=C$1,1,0))*INDIRECT(CONCATENATE("'Gastos com Pessoal'!",$BB48)))+SUM((C$1&gt;='Gastos com Pessoal'!$F$113:$F$122)*(C$1&lt;='Gastos com Pessoal'!$G$113:$G$122)*(IF('Gastos com Pessoal'!$M$113:$M$122&lt;=C$1,1,0))*INDIRECT(CONCATENATE("'Gastos com Pessoal'!",$BC48)))+SUM((C$1&gt;='Gastos com Pessoal'!$F$7:$F$106)*(C$1&lt;='Gastos com Pessoal'!$G$7:$G$106)*(IF('Gastos com Pessoal'!$R$7:$R$106&lt;=C$1,1,0))*INDIRECT(CONCATENATE("'Gastos com Pessoal'!",$BD48)))+SUM((C$1&gt;='Gastos com Pessoal'!$F$113:$F$122)*(C$1&lt;='Gastos com Pessoal'!$G$113:$G$122)*(IF('Gastos com Pessoal'!$R$113:$R$122&lt;=C$1,1,0))*INDIRECT(CONCATENATE("'Gastos com Pessoal'!",$BE48)))</f>
        <v>0</v>
      </c>
      <c r="D48" s="152">
        <f t="array" aca="1" ref="D48" ca="1">SUM((D$1&gt;='Gastos com Pessoal'!$F$7:$F$106)*(D$1&lt;='Gastos com Pessoal'!$G$7:$G$106)*INDIRECT(CONCATENATE("'Encargos e Benefícios'!",$AX48)))+SUM((D$1&gt;='Gastos com Pessoal'!$F$113:$F$122)*(D$1&lt;='Gastos com Pessoal'!$G$113:$G$122)*INDIRECT(CONCATENATE("'Encargos e Benefícios'!",$AY48)))+SUM((D$1&gt;='Gastos com Pessoal'!$F$7:$F$106)*(D$1&lt;='Gastos com Pessoal'!$G$7:$G$106)*(IF('Gastos com Pessoal'!$H$7:$H$106&lt;=D$1,1,0))*INDIRECT(CONCATENATE("'Gastos com Pessoal'!",$AZ48)))+SUM((D$1&gt;='Gastos com Pessoal'!$F$113:$F$122)*(D$1&lt;='Gastos com Pessoal'!$G$113:$G$122)*(IF('Gastos com Pessoal'!$H$113:$H$122&lt;=D$1,1,0))*INDIRECT(CONCATENATE("'Gastos com Pessoal'!",$BA48)))+SUM((D$1&gt;='Gastos com Pessoal'!$F$7:$F$106)*(D$1&lt;='Gastos com Pessoal'!$G$7:$G$106)*(IF('Gastos com Pessoal'!$M$7:$M$106&lt;=D$1,1,0))*INDIRECT(CONCATENATE("'Gastos com Pessoal'!",$BB48)))+SUM((D$1&gt;='Gastos com Pessoal'!$F$113:$F$122)*(D$1&lt;='Gastos com Pessoal'!$G$113:$G$122)*(IF('Gastos com Pessoal'!$M$113:$M$122&lt;=D$1,1,0))*INDIRECT(CONCATENATE("'Gastos com Pessoal'!",$BC48)))+SUM((D$1&gt;='Gastos com Pessoal'!$F$7:$F$106)*(D$1&lt;='Gastos com Pessoal'!$G$7:$G$106)*(IF('Gastos com Pessoal'!$R$7:$R$106&lt;=D$1,1,0))*INDIRECT(CONCATENATE("'Gastos com Pessoal'!",$BD48)))+SUM((D$1&gt;='Gastos com Pessoal'!$F$113:$F$122)*(D$1&lt;='Gastos com Pessoal'!$G$113:$G$122)*(IF('Gastos com Pessoal'!$R$113:$R$122&lt;=D$1,1,0))*INDIRECT(CONCATENATE("'Gastos com Pessoal'!",$BE48)))</f>
        <v>0</v>
      </c>
      <c r="E48" s="152">
        <f t="array" aca="1" ref="E48" ca="1">SUM((E$1&gt;='Gastos com Pessoal'!$F$7:$F$106)*(E$1&lt;='Gastos com Pessoal'!$G$7:$G$106)*INDIRECT(CONCATENATE("'Encargos e Benefícios'!",$AX48)))+SUM((E$1&gt;='Gastos com Pessoal'!$F$113:$F$122)*(E$1&lt;='Gastos com Pessoal'!$G$113:$G$122)*INDIRECT(CONCATENATE("'Encargos e Benefícios'!",$AY48)))+SUM((E$1&gt;='Gastos com Pessoal'!$F$7:$F$106)*(E$1&lt;='Gastos com Pessoal'!$G$7:$G$106)*(IF('Gastos com Pessoal'!$H$7:$H$106&lt;=E$1,1,0))*INDIRECT(CONCATENATE("'Gastos com Pessoal'!",$AZ48)))+SUM((E$1&gt;='Gastos com Pessoal'!$F$113:$F$122)*(E$1&lt;='Gastos com Pessoal'!$G$113:$G$122)*(IF('Gastos com Pessoal'!$H$113:$H$122&lt;=E$1,1,0))*INDIRECT(CONCATENATE("'Gastos com Pessoal'!",$BA48)))+SUM((E$1&gt;='Gastos com Pessoal'!$F$7:$F$106)*(E$1&lt;='Gastos com Pessoal'!$G$7:$G$106)*(IF('Gastos com Pessoal'!$M$7:$M$106&lt;=E$1,1,0))*INDIRECT(CONCATENATE("'Gastos com Pessoal'!",$BB48)))+SUM((E$1&gt;='Gastos com Pessoal'!$F$113:$F$122)*(E$1&lt;='Gastos com Pessoal'!$G$113:$G$122)*(IF('Gastos com Pessoal'!$M$113:$M$122&lt;=E$1,1,0))*INDIRECT(CONCATENATE("'Gastos com Pessoal'!",$BC48)))+SUM((E$1&gt;='Gastos com Pessoal'!$F$7:$F$106)*(E$1&lt;='Gastos com Pessoal'!$G$7:$G$106)*(IF('Gastos com Pessoal'!$R$7:$R$106&lt;=E$1,1,0))*INDIRECT(CONCATENATE("'Gastos com Pessoal'!",$BD48)))+SUM((E$1&gt;='Gastos com Pessoal'!$F$113:$F$122)*(E$1&lt;='Gastos com Pessoal'!$G$113:$G$122)*(IF('Gastos com Pessoal'!$R$113:$R$122&lt;=E$1,1,0))*INDIRECT(CONCATENATE("'Gastos com Pessoal'!",$BE48)))</f>
        <v>0</v>
      </c>
      <c r="F48" s="152">
        <f t="array" aca="1" ref="F48" ca="1">SUM((F$1&gt;='Gastos com Pessoal'!$F$7:$F$106)*(F$1&lt;='Gastos com Pessoal'!$G$7:$G$106)*INDIRECT(CONCATENATE("'Encargos e Benefícios'!",$AX48)))+SUM((F$1&gt;='Gastos com Pessoal'!$F$113:$F$122)*(F$1&lt;='Gastos com Pessoal'!$G$113:$G$122)*INDIRECT(CONCATENATE("'Encargos e Benefícios'!",$AY48)))+SUM((F$1&gt;='Gastos com Pessoal'!$F$7:$F$106)*(F$1&lt;='Gastos com Pessoal'!$G$7:$G$106)*(IF('Gastos com Pessoal'!$H$7:$H$106&lt;=F$1,1,0))*INDIRECT(CONCATENATE("'Gastos com Pessoal'!",$AZ48)))+SUM((F$1&gt;='Gastos com Pessoal'!$F$113:$F$122)*(F$1&lt;='Gastos com Pessoal'!$G$113:$G$122)*(IF('Gastos com Pessoal'!$H$113:$H$122&lt;=F$1,1,0))*INDIRECT(CONCATENATE("'Gastos com Pessoal'!",$BA48)))+SUM((F$1&gt;='Gastos com Pessoal'!$F$7:$F$106)*(F$1&lt;='Gastos com Pessoal'!$G$7:$G$106)*(IF('Gastos com Pessoal'!$M$7:$M$106&lt;=F$1,1,0))*INDIRECT(CONCATENATE("'Gastos com Pessoal'!",$BB48)))+SUM((F$1&gt;='Gastos com Pessoal'!$F$113:$F$122)*(F$1&lt;='Gastos com Pessoal'!$G$113:$G$122)*(IF('Gastos com Pessoal'!$M$113:$M$122&lt;=F$1,1,0))*INDIRECT(CONCATENATE("'Gastos com Pessoal'!",$BC48)))+SUM((F$1&gt;='Gastos com Pessoal'!$F$7:$F$106)*(F$1&lt;='Gastos com Pessoal'!$G$7:$G$106)*(IF('Gastos com Pessoal'!$R$7:$R$106&lt;=F$1,1,0))*INDIRECT(CONCATENATE("'Gastos com Pessoal'!",$BD48)))+SUM((F$1&gt;='Gastos com Pessoal'!$F$113:$F$122)*(F$1&lt;='Gastos com Pessoal'!$G$113:$G$122)*(IF('Gastos com Pessoal'!$R$113:$R$122&lt;=F$1,1,0))*INDIRECT(CONCATENATE("'Gastos com Pessoal'!",$BE48)))</f>
        <v>0</v>
      </c>
      <c r="G48" s="152">
        <f t="array" aca="1" ref="G48" ca="1">SUM((G$1&gt;='Gastos com Pessoal'!$F$7:$F$106)*(G$1&lt;='Gastos com Pessoal'!$G$7:$G$106)*INDIRECT(CONCATENATE("'Encargos e Benefícios'!",$AX48)))+SUM((G$1&gt;='Gastos com Pessoal'!$F$113:$F$122)*(G$1&lt;='Gastos com Pessoal'!$G$113:$G$122)*INDIRECT(CONCATENATE("'Encargos e Benefícios'!",$AY48)))+SUM((G$1&gt;='Gastos com Pessoal'!$F$7:$F$106)*(G$1&lt;='Gastos com Pessoal'!$G$7:$G$106)*(IF('Gastos com Pessoal'!$H$7:$H$106&lt;=G$1,1,0))*INDIRECT(CONCATENATE("'Gastos com Pessoal'!",$AZ48)))+SUM((G$1&gt;='Gastos com Pessoal'!$F$113:$F$122)*(G$1&lt;='Gastos com Pessoal'!$G$113:$G$122)*(IF('Gastos com Pessoal'!$H$113:$H$122&lt;=G$1,1,0))*INDIRECT(CONCATENATE("'Gastos com Pessoal'!",$BA48)))+SUM((G$1&gt;='Gastos com Pessoal'!$F$7:$F$106)*(G$1&lt;='Gastos com Pessoal'!$G$7:$G$106)*(IF('Gastos com Pessoal'!$M$7:$M$106&lt;=G$1,1,0))*INDIRECT(CONCATENATE("'Gastos com Pessoal'!",$BB48)))+SUM((G$1&gt;='Gastos com Pessoal'!$F$113:$F$122)*(G$1&lt;='Gastos com Pessoal'!$G$113:$G$122)*(IF('Gastos com Pessoal'!$M$113:$M$122&lt;=G$1,1,0))*INDIRECT(CONCATENATE("'Gastos com Pessoal'!",$BC48)))+SUM((G$1&gt;='Gastos com Pessoal'!$F$7:$F$106)*(G$1&lt;='Gastos com Pessoal'!$G$7:$G$106)*(IF('Gastos com Pessoal'!$R$7:$R$106&lt;=G$1,1,0))*INDIRECT(CONCATENATE("'Gastos com Pessoal'!",$BD48)))+SUM((G$1&gt;='Gastos com Pessoal'!$F$113:$F$122)*(G$1&lt;='Gastos com Pessoal'!$G$113:$G$122)*(IF('Gastos com Pessoal'!$R$113:$R$122&lt;=G$1,1,0))*INDIRECT(CONCATENATE("'Gastos com Pessoal'!",$BE48)))</f>
        <v>0</v>
      </c>
      <c r="H48" s="152">
        <f t="array" aca="1" ref="H48" ca="1">SUM((H$1&gt;='Gastos com Pessoal'!$F$7:$F$106)*(H$1&lt;='Gastos com Pessoal'!$G$7:$G$106)*INDIRECT(CONCATENATE("'Encargos e Benefícios'!",$AX48)))+SUM((H$1&gt;='Gastos com Pessoal'!$F$113:$F$122)*(H$1&lt;='Gastos com Pessoal'!$G$113:$G$122)*INDIRECT(CONCATENATE("'Encargos e Benefícios'!",$AY48)))+SUM((H$1&gt;='Gastos com Pessoal'!$F$7:$F$106)*(H$1&lt;='Gastos com Pessoal'!$G$7:$G$106)*(IF('Gastos com Pessoal'!$H$7:$H$106&lt;=H$1,1,0))*INDIRECT(CONCATENATE("'Gastos com Pessoal'!",$AZ48)))+SUM((H$1&gt;='Gastos com Pessoal'!$F$113:$F$122)*(H$1&lt;='Gastos com Pessoal'!$G$113:$G$122)*(IF('Gastos com Pessoal'!$H$113:$H$122&lt;=H$1,1,0))*INDIRECT(CONCATENATE("'Gastos com Pessoal'!",$BA48)))+SUM((H$1&gt;='Gastos com Pessoal'!$F$7:$F$106)*(H$1&lt;='Gastos com Pessoal'!$G$7:$G$106)*(IF('Gastos com Pessoal'!$M$7:$M$106&lt;=H$1,1,0))*INDIRECT(CONCATENATE("'Gastos com Pessoal'!",$BB48)))+SUM((H$1&gt;='Gastos com Pessoal'!$F$113:$F$122)*(H$1&lt;='Gastos com Pessoal'!$G$113:$G$122)*(IF('Gastos com Pessoal'!$M$113:$M$122&lt;=H$1,1,0))*INDIRECT(CONCATENATE("'Gastos com Pessoal'!",$BC48)))+SUM((H$1&gt;='Gastos com Pessoal'!$F$7:$F$106)*(H$1&lt;='Gastos com Pessoal'!$G$7:$G$106)*(IF('Gastos com Pessoal'!$R$7:$R$106&lt;=H$1,1,0))*INDIRECT(CONCATENATE("'Gastos com Pessoal'!",$BD48)))+SUM((H$1&gt;='Gastos com Pessoal'!$F$113:$F$122)*(H$1&lt;='Gastos com Pessoal'!$G$113:$G$122)*(IF('Gastos com Pessoal'!$R$113:$R$122&lt;=H$1,1,0))*INDIRECT(CONCATENATE("'Gastos com Pessoal'!",$BE48)))</f>
        <v>0</v>
      </c>
      <c r="I48" s="152">
        <f t="array" aca="1" ref="I48" ca="1">SUM((I$1&gt;='Gastos com Pessoal'!$F$7:$F$106)*(I$1&lt;='Gastos com Pessoal'!$G$7:$G$106)*INDIRECT(CONCATENATE("'Encargos e Benefícios'!",$AX48)))+SUM((I$1&gt;='Gastos com Pessoal'!$F$113:$F$122)*(I$1&lt;='Gastos com Pessoal'!$G$113:$G$122)*INDIRECT(CONCATENATE("'Encargos e Benefícios'!",$AY48)))+SUM((I$1&gt;='Gastos com Pessoal'!$F$7:$F$106)*(I$1&lt;='Gastos com Pessoal'!$G$7:$G$106)*(IF('Gastos com Pessoal'!$H$7:$H$106&lt;=I$1,1,0))*INDIRECT(CONCATENATE("'Gastos com Pessoal'!",$AZ48)))+SUM((I$1&gt;='Gastos com Pessoal'!$F$113:$F$122)*(I$1&lt;='Gastos com Pessoal'!$G$113:$G$122)*(IF('Gastos com Pessoal'!$H$113:$H$122&lt;=I$1,1,0))*INDIRECT(CONCATENATE("'Gastos com Pessoal'!",$BA48)))+SUM((I$1&gt;='Gastos com Pessoal'!$F$7:$F$106)*(I$1&lt;='Gastos com Pessoal'!$G$7:$G$106)*(IF('Gastos com Pessoal'!$M$7:$M$106&lt;=I$1,1,0))*INDIRECT(CONCATENATE("'Gastos com Pessoal'!",$BB48)))+SUM((I$1&gt;='Gastos com Pessoal'!$F$113:$F$122)*(I$1&lt;='Gastos com Pessoal'!$G$113:$G$122)*(IF('Gastos com Pessoal'!$M$113:$M$122&lt;=I$1,1,0))*INDIRECT(CONCATENATE("'Gastos com Pessoal'!",$BC48)))+SUM((I$1&gt;='Gastos com Pessoal'!$F$7:$F$106)*(I$1&lt;='Gastos com Pessoal'!$G$7:$G$106)*(IF('Gastos com Pessoal'!$R$7:$R$106&lt;=I$1,1,0))*INDIRECT(CONCATENATE("'Gastos com Pessoal'!",$BD48)))+SUM((I$1&gt;='Gastos com Pessoal'!$F$113:$F$122)*(I$1&lt;='Gastos com Pessoal'!$G$113:$G$122)*(IF('Gastos com Pessoal'!$R$113:$R$122&lt;=I$1,1,0))*INDIRECT(CONCATENATE("'Gastos com Pessoal'!",$BE48)))</f>
        <v>0</v>
      </c>
      <c r="J48" s="152">
        <f t="array" aca="1" ref="J48" ca="1">SUM((J$1&gt;='Gastos com Pessoal'!$F$7:$F$106)*(J$1&lt;='Gastos com Pessoal'!$G$7:$G$106)*INDIRECT(CONCATENATE("'Encargos e Benefícios'!",$AX48)))+SUM((J$1&gt;='Gastos com Pessoal'!$F$113:$F$122)*(J$1&lt;='Gastos com Pessoal'!$G$113:$G$122)*INDIRECT(CONCATENATE("'Encargos e Benefícios'!",$AY48)))+SUM((J$1&gt;='Gastos com Pessoal'!$F$7:$F$106)*(J$1&lt;='Gastos com Pessoal'!$G$7:$G$106)*(IF('Gastos com Pessoal'!$H$7:$H$106&lt;=J$1,1,0))*INDIRECT(CONCATENATE("'Gastos com Pessoal'!",$AZ48)))+SUM((J$1&gt;='Gastos com Pessoal'!$F$113:$F$122)*(J$1&lt;='Gastos com Pessoal'!$G$113:$G$122)*(IF('Gastos com Pessoal'!$H$113:$H$122&lt;=J$1,1,0))*INDIRECT(CONCATENATE("'Gastos com Pessoal'!",$BA48)))+SUM((J$1&gt;='Gastos com Pessoal'!$F$7:$F$106)*(J$1&lt;='Gastos com Pessoal'!$G$7:$G$106)*(IF('Gastos com Pessoal'!$M$7:$M$106&lt;=J$1,1,0))*INDIRECT(CONCATENATE("'Gastos com Pessoal'!",$BB48)))+SUM((J$1&gt;='Gastos com Pessoal'!$F$113:$F$122)*(J$1&lt;='Gastos com Pessoal'!$G$113:$G$122)*(IF('Gastos com Pessoal'!$M$113:$M$122&lt;=J$1,1,0))*INDIRECT(CONCATENATE("'Gastos com Pessoal'!",$BC48)))+SUM((J$1&gt;='Gastos com Pessoal'!$F$7:$F$106)*(J$1&lt;='Gastos com Pessoal'!$G$7:$G$106)*(IF('Gastos com Pessoal'!$R$7:$R$106&lt;=J$1,1,0))*INDIRECT(CONCATENATE("'Gastos com Pessoal'!",$BD48)))+SUM((J$1&gt;='Gastos com Pessoal'!$F$113:$F$122)*(J$1&lt;='Gastos com Pessoal'!$G$113:$G$122)*(IF('Gastos com Pessoal'!$R$113:$R$122&lt;=J$1,1,0))*INDIRECT(CONCATENATE("'Gastos com Pessoal'!",$BE48)))</f>
        <v>0</v>
      </c>
      <c r="K48" s="152">
        <f t="array" aca="1" ref="K48" ca="1">SUM((K$1&gt;='Gastos com Pessoal'!$F$7:$F$106)*(K$1&lt;='Gastos com Pessoal'!$G$7:$G$106)*INDIRECT(CONCATENATE("'Encargos e Benefícios'!",$AX48)))+SUM((K$1&gt;='Gastos com Pessoal'!$F$113:$F$122)*(K$1&lt;='Gastos com Pessoal'!$G$113:$G$122)*INDIRECT(CONCATENATE("'Encargos e Benefícios'!",$AY48)))+SUM((K$1&gt;='Gastos com Pessoal'!$F$7:$F$106)*(K$1&lt;='Gastos com Pessoal'!$G$7:$G$106)*(IF('Gastos com Pessoal'!$H$7:$H$106&lt;=K$1,1,0))*INDIRECT(CONCATENATE("'Gastos com Pessoal'!",$AZ48)))+SUM((K$1&gt;='Gastos com Pessoal'!$F$113:$F$122)*(K$1&lt;='Gastos com Pessoal'!$G$113:$G$122)*(IF('Gastos com Pessoal'!$H$113:$H$122&lt;=K$1,1,0))*INDIRECT(CONCATENATE("'Gastos com Pessoal'!",$BA48)))+SUM((K$1&gt;='Gastos com Pessoal'!$F$7:$F$106)*(K$1&lt;='Gastos com Pessoal'!$G$7:$G$106)*(IF('Gastos com Pessoal'!$M$7:$M$106&lt;=K$1,1,0))*INDIRECT(CONCATENATE("'Gastos com Pessoal'!",$BB48)))+SUM((K$1&gt;='Gastos com Pessoal'!$F$113:$F$122)*(K$1&lt;='Gastos com Pessoal'!$G$113:$G$122)*(IF('Gastos com Pessoal'!$M$113:$M$122&lt;=K$1,1,0))*INDIRECT(CONCATENATE("'Gastos com Pessoal'!",$BC48)))+SUM((K$1&gt;='Gastos com Pessoal'!$F$7:$F$106)*(K$1&lt;='Gastos com Pessoal'!$G$7:$G$106)*(IF('Gastos com Pessoal'!$R$7:$R$106&lt;=K$1,1,0))*INDIRECT(CONCATENATE("'Gastos com Pessoal'!",$BD48)))+SUM((K$1&gt;='Gastos com Pessoal'!$F$113:$F$122)*(K$1&lt;='Gastos com Pessoal'!$G$113:$G$122)*(IF('Gastos com Pessoal'!$R$113:$R$122&lt;=K$1,1,0))*INDIRECT(CONCATENATE("'Gastos com Pessoal'!",$BE48)))</f>
        <v>0</v>
      </c>
      <c r="L48" s="152">
        <f t="array" aca="1" ref="L48" ca="1">SUM((L$1&gt;='Gastos com Pessoal'!$F$7:$F$106)*(L$1&lt;='Gastos com Pessoal'!$G$7:$G$106)*INDIRECT(CONCATENATE("'Encargos e Benefícios'!",$AX48)))+SUM((L$1&gt;='Gastos com Pessoal'!$F$113:$F$122)*(L$1&lt;='Gastos com Pessoal'!$G$113:$G$122)*INDIRECT(CONCATENATE("'Encargos e Benefícios'!",$AY48)))+SUM((L$1&gt;='Gastos com Pessoal'!$F$7:$F$106)*(L$1&lt;='Gastos com Pessoal'!$G$7:$G$106)*(IF('Gastos com Pessoal'!$H$7:$H$106&lt;=L$1,1,0))*INDIRECT(CONCATENATE("'Gastos com Pessoal'!",$AZ48)))+SUM((L$1&gt;='Gastos com Pessoal'!$F$113:$F$122)*(L$1&lt;='Gastos com Pessoal'!$G$113:$G$122)*(IF('Gastos com Pessoal'!$H$113:$H$122&lt;=L$1,1,0))*INDIRECT(CONCATENATE("'Gastos com Pessoal'!",$BA48)))+SUM((L$1&gt;='Gastos com Pessoal'!$F$7:$F$106)*(L$1&lt;='Gastos com Pessoal'!$G$7:$G$106)*(IF('Gastos com Pessoal'!$M$7:$M$106&lt;=L$1,1,0))*INDIRECT(CONCATENATE("'Gastos com Pessoal'!",$BB48)))+SUM((L$1&gt;='Gastos com Pessoal'!$F$113:$F$122)*(L$1&lt;='Gastos com Pessoal'!$G$113:$G$122)*(IF('Gastos com Pessoal'!$M$113:$M$122&lt;=L$1,1,0))*INDIRECT(CONCATENATE("'Gastos com Pessoal'!",$BC48)))+SUM((L$1&gt;='Gastos com Pessoal'!$F$7:$F$106)*(L$1&lt;='Gastos com Pessoal'!$G$7:$G$106)*(IF('Gastos com Pessoal'!$R$7:$R$106&lt;=L$1,1,0))*INDIRECT(CONCATENATE("'Gastos com Pessoal'!",$BD48)))+SUM((L$1&gt;='Gastos com Pessoal'!$F$113:$F$122)*(L$1&lt;='Gastos com Pessoal'!$G$113:$G$122)*(IF('Gastos com Pessoal'!$R$113:$R$122&lt;=L$1,1,0))*INDIRECT(CONCATENATE("'Gastos com Pessoal'!",$BE48)))</f>
        <v>0</v>
      </c>
      <c r="M48" s="152">
        <f t="array" aca="1" ref="M48" ca="1">SUM((M$1&gt;='Gastos com Pessoal'!$F$7:$F$106)*(M$1&lt;='Gastos com Pessoal'!$G$7:$G$106)*INDIRECT(CONCATENATE("'Encargos e Benefícios'!",$AX48)))+SUM((M$1&gt;='Gastos com Pessoal'!$F$113:$F$122)*(M$1&lt;='Gastos com Pessoal'!$G$113:$G$122)*INDIRECT(CONCATENATE("'Encargos e Benefícios'!",$AY48)))+SUM((M$1&gt;='Gastos com Pessoal'!$F$7:$F$106)*(M$1&lt;='Gastos com Pessoal'!$G$7:$G$106)*(IF('Gastos com Pessoal'!$H$7:$H$106&lt;=M$1,1,0))*INDIRECT(CONCATENATE("'Gastos com Pessoal'!",$AZ48)))+SUM((M$1&gt;='Gastos com Pessoal'!$F$113:$F$122)*(M$1&lt;='Gastos com Pessoal'!$G$113:$G$122)*(IF('Gastos com Pessoal'!$H$113:$H$122&lt;=M$1,1,0))*INDIRECT(CONCATENATE("'Gastos com Pessoal'!",$BA48)))+SUM((M$1&gt;='Gastos com Pessoal'!$F$7:$F$106)*(M$1&lt;='Gastos com Pessoal'!$G$7:$G$106)*(IF('Gastos com Pessoal'!$M$7:$M$106&lt;=M$1,1,0))*INDIRECT(CONCATENATE("'Gastos com Pessoal'!",$BB48)))+SUM((M$1&gt;='Gastos com Pessoal'!$F$113:$F$122)*(M$1&lt;='Gastos com Pessoal'!$G$113:$G$122)*(IF('Gastos com Pessoal'!$M$113:$M$122&lt;=M$1,1,0))*INDIRECT(CONCATENATE("'Gastos com Pessoal'!",$BC48)))+SUM((M$1&gt;='Gastos com Pessoal'!$F$7:$F$106)*(M$1&lt;='Gastos com Pessoal'!$G$7:$G$106)*(IF('Gastos com Pessoal'!$R$7:$R$106&lt;=M$1,1,0))*INDIRECT(CONCATENATE("'Gastos com Pessoal'!",$BD48)))+SUM((M$1&gt;='Gastos com Pessoal'!$F$113:$F$122)*(M$1&lt;='Gastos com Pessoal'!$G$113:$G$122)*(IF('Gastos com Pessoal'!$R$113:$R$122&lt;=M$1,1,0))*INDIRECT(CONCATENATE("'Gastos com Pessoal'!",$BE48)))</f>
        <v>0</v>
      </c>
      <c r="N48" s="152">
        <f t="array" aca="1" ref="N48" ca="1">SUM((N$1&gt;='Gastos com Pessoal'!$F$7:$F$106)*(N$1&lt;='Gastos com Pessoal'!$G$7:$G$106)*INDIRECT(CONCATENATE("'Encargos e Benefícios'!",$AX48)))+SUM((N$1&gt;='Gastos com Pessoal'!$F$113:$F$122)*(N$1&lt;='Gastos com Pessoal'!$G$113:$G$122)*INDIRECT(CONCATENATE("'Encargos e Benefícios'!",$AY48)))+SUM((N$1&gt;='Gastos com Pessoal'!$F$7:$F$106)*(N$1&lt;='Gastos com Pessoal'!$G$7:$G$106)*(IF('Gastos com Pessoal'!$H$7:$H$106&lt;=N$1,1,0))*INDIRECT(CONCATENATE("'Gastos com Pessoal'!",$AZ48)))+SUM((N$1&gt;='Gastos com Pessoal'!$F$113:$F$122)*(N$1&lt;='Gastos com Pessoal'!$G$113:$G$122)*(IF('Gastos com Pessoal'!$H$113:$H$122&lt;=N$1,1,0))*INDIRECT(CONCATENATE("'Gastos com Pessoal'!",$BA48)))+SUM((N$1&gt;='Gastos com Pessoal'!$F$7:$F$106)*(N$1&lt;='Gastos com Pessoal'!$G$7:$G$106)*(IF('Gastos com Pessoal'!$M$7:$M$106&lt;=N$1,1,0))*INDIRECT(CONCATENATE("'Gastos com Pessoal'!",$BB48)))+SUM((N$1&gt;='Gastos com Pessoal'!$F$113:$F$122)*(N$1&lt;='Gastos com Pessoal'!$G$113:$G$122)*(IF('Gastos com Pessoal'!$M$113:$M$122&lt;=N$1,1,0))*INDIRECT(CONCATENATE("'Gastos com Pessoal'!",$BC48)))+SUM((N$1&gt;='Gastos com Pessoal'!$F$7:$F$106)*(N$1&lt;='Gastos com Pessoal'!$G$7:$G$106)*(IF('Gastos com Pessoal'!$R$7:$R$106&lt;=N$1,1,0))*INDIRECT(CONCATENATE("'Gastos com Pessoal'!",$BD48)))+SUM((N$1&gt;='Gastos com Pessoal'!$F$113:$F$122)*(N$1&lt;='Gastos com Pessoal'!$G$113:$G$122)*(IF('Gastos com Pessoal'!$R$113:$R$122&lt;=N$1,1,0))*INDIRECT(CONCATENATE("'Gastos com Pessoal'!",$BE48)))</f>
        <v>0</v>
      </c>
      <c r="O48" s="152">
        <f t="array" aca="1" ref="O48" ca="1">SUM((O$1&gt;='Gastos com Pessoal'!$F$7:$F$106)*(O$1&lt;='Gastos com Pessoal'!$G$7:$G$106)*INDIRECT(CONCATENATE("'Encargos e Benefícios'!",$AX48)))+SUM((O$1&gt;='Gastos com Pessoal'!$F$113:$F$122)*(O$1&lt;='Gastos com Pessoal'!$G$113:$G$122)*INDIRECT(CONCATENATE("'Encargos e Benefícios'!",$AY48)))+SUM((O$1&gt;='Gastos com Pessoal'!$F$7:$F$106)*(O$1&lt;='Gastos com Pessoal'!$G$7:$G$106)*(IF('Gastos com Pessoal'!$H$7:$H$106&lt;=O$1,1,0))*INDIRECT(CONCATENATE("'Gastos com Pessoal'!",$AZ48)))+SUM((O$1&gt;='Gastos com Pessoal'!$F$113:$F$122)*(O$1&lt;='Gastos com Pessoal'!$G$113:$G$122)*(IF('Gastos com Pessoal'!$H$113:$H$122&lt;=O$1,1,0))*INDIRECT(CONCATENATE("'Gastos com Pessoal'!",$BA48)))+SUM((O$1&gt;='Gastos com Pessoal'!$F$7:$F$106)*(O$1&lt;='Gastos com Pessoal'!$G$7:$G$106)*(IF('Gastos com Pessoal'!$M$7:$M$106&lt;=O$1,1,0))*INDIRECT(CONCATENATE("'Gastos com Pessoal'!",$BB48)))+SUM((O$1&gt;='Gastos com Pessoal'!$F$113:$F$122)*(O$1&lt;='Gastos com Pessoal'!$G$113:$G$122)*(IF('Gastos com Pessoal'!$M$113:$M$122&lt;=O$1,1,0))*INDIRECT(CONCATENATE("'Gastos com Pessoal'!",$BC48)))+SUM((O$1&gt;='Gastos com Pessoal'!$F$7:$F$106)*(O$1&lt;='Gastos com Pessoal'!$G$7:$G$106)*(IF('Gastos com Pessoal'!$R$7:$R$106&lt;=O$1,1,0))*INDIRECT(CONCATENATE("'Gastos com Pessoal'!",$BD48)))+SUM((O$1&gt;='Gastos com Pessoal'!$F$113:$F$122)*(O$1&lt;='Gastos com Pessoal'!$G$113:$G$122)*(IF('Gastos com Pessoal'!$R$113:$R$122&lt;=O$1,1,0))*INDIRECT(CONCATENATE("'Gastos com Pessoal'!",$BE48)))</f>
        <v>0</v>
      </c>
      <c r="P48" s="152">
        <f t="array" aca="1" ref="P48" ca="1">SUM((P$1&gt;='Gastos com Pessoal'!$F$7:$F$106)*(P$1&lt;='Gastos com Pessoal'!$G$7:$G$106)*INDIRECT(CONCATENATE("'Encargos e Benefícios'!",$AX48)))+SUM((P$1&gt;='Gastos com Pessoal'!$F$113:$F$122)*(P$1&lt;='Gastos com Pessoal'!$G$113:$G$122)*INDIRECT(CONCATENATE("'Encargos e Benefícios'!",$AY48)))+SUM((P$1&gt;='Gastos com Pessoal'!$F$7:$F$106)*(P$1&lt;='Gastos com Pessoal'!$G$7:$G$106)*(IF('Gastos com Pessoal'!$H$7:$H$106&lt;=P$1,1,0))*INDIRECT(CONCATENATE("'Gastos com Pessoal'!",$AZ48)))+SUM((P$1&gt;='Gastos com Pessoal'!$F$113:$F$122)*(P$1&lt;='Gastos com Pessoal'!$G$113:$G$122)*(IF('Gastos com Pessoal'!$H$113:$H$122&lt;=P$1,1,0))*INDIRECT(CONCATENATE("'Gastos com Pessoal'!",$BA48)))+SUM((P$1&gt;='Gastos com Pessoal'!$F$7:$F$106)*(P$1&lt;='Gastos com Pessoal'!$G$7:$G$106)*(IF('Gastos com Pessoal'!$M$7:$M$106&lt;=P$1,1,0))*INDIRECT(CONCATENATE("'Gastos com Pessoal'!",$BB48)))+SUM((P$1&gt;='Gastos com Pessoal'!$F$113:$F$122)*(P$1&lt;='Gastos com Pessoal'!$G$113:$G$122)*(IF('Gastos com Pessoal'!$M$113:$M$122&lt;=P$1,1,0))*INDIRECT(CONCATENATE("'Gastos com Pessoal'!",$BC48)))+SUM((P$1&gt;='Gastos com Pessoal'!$F$7:$F$106)*(P$1&lt;='Gastos com Pessoal'!$G$7:$G$106)*(IF('Gastos com Pessoal'!$R$7:$R$106&lt;=P$1,1,0))*INDIRECT(CONCATENATE("'Gastos com Pessoal'!",$BD48)))+SUM((P$1&gt;='Gastos com Pessoal'!$F$113:$F$122)*(P$1&lt;='Gastos com Pessoal'!$G$113:$G$122)*(IF('Gastos com Pessoal'!$R$113:$R$122&lt;=P$1,1,0))*INDIRECT(CONCATENATE("'Gastos com Pessoal'!",$BE48)))</f>
        <v>0</v>
      </c>
      <c r="Q48" s="152">
        <f t="array" aca="1" ref="Q48" ca="1">SUM((Q$1&gt;='Gastos com Pessoal'!$F$7:$F$106)*(Q$1&lt;='Gastos com Pessoal'!$G$7:$G$106)*INDIRECT(CONCATENATE("'Encargos e Benefícios'!",$AX48)))+SUM((Q$1&gt;='Gastos com Pessoal'!$F$113:$F$122)*(Q$1&lt;='Gastos com Pessoal'!$G$113:$G$122)*INDIRECT(CONCATENATE("'Encargos e Benefícios'!",$AY48)))+SUM((Q$1&gt;='Gastos com Pessoal'!$F$7:$F$106)*(Q$1&lt;='Gastos com Pessoal'!$G$7:$G$106)*(IF('Gastos com Pessoal'!$H$7:$H$106&lt;=Q$1,1,0))*INDIRECT(CONCATENATE("'Gastos com Pessoal'!",$AZ48)))+SUM((Q$1&gt;='Gastos com Pessoal'!$F$113:$F$122)*(Q$1&lt;='Gastos com Pessoal'!$G$113:$G$122)*(IF('Gastos com Pessoal'!$H$113:$H$122&lt;=Q$1,1,0))*INDIRECT(CONCATENATE("'Gastos com Pessoal'!",$BA48)))+SUM((Q$1&gt;='Gastos com Pessoal'!$F$7:$F$106)*(Q$1&lt;='Gastos com Pessoal'!$G$7:$G$106)*(IF('Gastos com Pessoal'!$M$7:$M$106&lt;=Q$1,1,0))*INDIRECT(CONCATENATE("'Gastos com Pessoal'!",$BB48)))+SUM((Q$1&gt;='Gastos com Pessoal'!$F$113:$F$122)*(Q$1&lt;='Gastos com Pessoal'!$G$113:$G$122)*(IF('Gastos com Pessoal'!$M$113:$M$122&lt;=Q$1,1,0))*INDIRECT(CONCATENATE("'Gastos com Pessoal'!",$BC48)))+SUM((Q$1&gt;='Gastos com Pessoal'!$F$7:$F$106)*(Q$1&lt;='Gastos com Pessoal'!$G$7:$G$106)*(IF('Gastos com Pessoal'!$R$7:$R$106&lt;=Q$1,1,0))*INDIRECT(CONCATENATE("'Gastos com Pessoal'!",$BD48)))+SUM((Q$1&gt;='Gastos com Pessoal'!$F$113:$F$122)*(Q$1&lt;='Gastos com Pessoal'!$G$113:$G$122)*(IF('Gastos com Pessoal'!$R$113:$R$122&lt;=Q$1,1,0))*INDIRECT(CONCATENATE("'Gastos com Pessoal'!",$BE48)))</f>
        <v>0</v>
      </c>
      <c r="R48" s="152">
        <f t="array" aca="1" ref="R48" ca="1">SUM((R$1&gt;='Gastos com Pessoal'!$F$7:$F$106)*(R$1&lt;='Gastos com Pessoal'!$G$7:$G$106)*INDIRECT(CONCATENATE("'Encargos e Benefícios'!",$AX48)))+SUM((R$1&gt;='Gastos com Pessoal'!$F$113:$F$122)*(R$1&lt;='Gastos com Pessoal'!$G$113:$G$122)*INDIRECT(CONCATENATE("'Encargos e Benefícios'!",$AY48)))+SUM((R$1&gt;='Gastos com Pessoal'!$F$7:$F$106)*(R$1&lt;='Gastos com Pessoal'!$G$7:$G$106)*(IF('Gastos com Pessoal'!$H$7:$H$106&lt;=R$1,1,0))*INDIRECT(CONCATENATE("'Gastos com Pessoal'!",$AZ48)))+SUM((R$1&gt;='Gastos com Pessoal'!$F$113:$F$122)*(R$1&lt;='Gastos com Pessoal'!$G$113:$G$122)*(IF('Gastos com Pessoal'!$H$113:$H$122&lt;=R$1,1,0))*INDIRECT(CONCATENATE("'Gastos com Pessoal'!",$BA48)))+SUM((R$1&gt;='Gastos com Pessoal'!$F$7:$F$106)*(R$1&lt;='Gastos com Pessoal'!$G$7:$G$106)*(IF('Gastos com Pessoal'!$M$7:$M$106&lt;=R$1,1,0))*INDIRECT(CONCATENATE("'Gastos com Pessoal'!",$BB48)))+SUM((R$1&gt;='Gastos com Pessoal'!$F$113:$F$122)*(R$1&lt;='Gastos com Pessoal'!$G$113:$G$122)*(IF('Gastos com Pessoal'!$M$113:$M$122&lt;=R$1,1,0))*INDIRECT(CONCATENATE("'Gastos com Pessoal'!",$BC48)))+SUM((R$1&gt;='Gastos com Pessoal'!$F$7:$F$106)*(R$1&lt;='Gastos com Pessoal'!$G$7:$G$106)*(IF('Gastos com Pessoal'!$R$7:$R$106&lt;=R$1,1,0))*INDIRECT(CONCATENATE("'Gastos com Pessoal'!",$BD48)))+SUM((R$1&gt;='Gastos com Pessoal'!$F$113:$F$122)*(R$1&lt;='Gastos com Pessoal'!$G$113:$G$122)*(IF('Gastos com Pessoal'!$R$113:$R$122&lt;=R$1,1,0))*INDIRECT(CONCATENATE("'Gastos com Pessoal'!",$BE48)))</f>
        <v>0</v>
      </c>
      <c r="S48" s="152">
        <f t="array" aca="1" ref="S48" ca="1">SUM((S$1&gt;='Gastos com Pessoal'!$F$7:$F$106)*(S$1&lt;='Gastos com Pessoal'!$G$7:$G$106)*INDIRECT(CONCATENATE("'Encargos e Benefícios'!",$AX48)))+SUM((S$1&gt;='Gastos com Pessoal'!$F$113:$F$122)*(S$1&lt;='Gastos com Pessoal'!$G$113:$G$122)*INDIRECT(CONCATENATE("'Encargos e Benefícios'!",$AY48)))+SUM((S$1&gt;='Gastos com Pessoal'!$F$7:$F$106)*(S$1&lt;='Gastos com Pessoal'!$G$7:$G$106)*(IF('Gastos com Pessoal'!$H$7:$H$106&lt;=S$1,1,0))*INDIRECT(CONCATENATE("'Gastos com Pessoal'!",$AZ48)))+SUM((S$1&gt;='Gastos com Pessoal'!$F$113:$F$122)*(S$1&lt;='Gastos com Pessoal'!$G$113:$G$122)*(IF('Gastos com Pessoal'!$H$113:$H$122&lt;=S$1,1,0))*INDIRECT(CONCATENATE("'Gastos com Pessoal'!",$BA48)))+SUM((S$1&gt;='Gastos com Pessoal'!$F$7:$F$106)*(S$1&lt;='Gastos com Pessoal'!$G$7:$G$106)*(IF('Gastos com Pessoal'!$M$7:$M$106&lt;=S$1,1,0))*INDIRECT(CONCATENATE("'Gastos com Pessoal'!",$BB48)))+SUM((S$1&gt;='Gastos com Pessoal'!$F$113:$F$122)*(S$1&lt;='Gastos com Pessoal'!$G$113:$G$122)*(IF('Gastos com Pessoal'!$M$113:$M$122&lt;=S$1,1,0))*INDIRECT(CONCATENATE("'Gastos com Pessoal'!",$BC48)))+SUM((S$1&gt;='Gastos com Pessoal'!$F$7:$F$106)*(S$1&lt;='Gastos com Pessoal'!$G$7:$G$106)*(IF('Gastos com Pessoal'!$R$7:$R$106&lt;=S$1,1,0))*INDIRECT(CONCATENATE("'Gastos com Pessoal'!",$BD48)))+SUM((S$1&gt;='Gastos com Pessoal'!$F$113:$F$122)*(S$1&lt;='Gastos com Pessoal'!$G$113:$G$122)*(IF('Gastos com Pessoal'!$R$113:$R$122&lt;=S$1,1,0))*INDIRECT(CONCATENATE("'Gastos com Pessoal'!",$BE48)))</f>
        <v>0</v>
      </c>
      <c r="T48" s="152">
        <f t="array" aca="1" ref="T48" ca="1">SUM((T$1&gt;='Gastos com Pessoal'!$F$7:$F$106)*(T$1&lt;='Gastos com Pessoal'!$G$7:$G$106)*INDIRECT(CONCATENATE("'Encargos e Benefícios'!",$AX48)))+SUM((T$1&gt;='Gastos com Pessoal'!$F$113:$F$122)*(T$1&lt;='Gastos com Pessoal'!$G$113:$G$122)*INDIRECT(CONCATENATE("'Encargos e Benefícios'!",$AY48)))+SUM((T$1&gt;='Gastos com Pessoal'!$F$7:$F$106)*(T$1&lt;='Gastos com Pessoal'!$G$7:$G$106)*(IF('Gastos com Pessoal'!$H$7:$H$106&lt;=T$1,1,0))*INDIRECT(CONCATENATE("'Gastos com Pessoal'!",$AZ48)))+SUM((T$1&gt;='Gastos com Pessoal'!$F$113:$F$122)*(T$1&lt;='Gastos com Pessoal'!$G$113:$G$122)*(IF('Gastos com Pessoal'!$H$113:$H$122&lt;=T$1,1,0))*INDIRECT(CONCATENATE("'Gastos com Pessoal'!",$BA48)))+SUM((T$1&gt;='Gastos com Pessoal'!$F$7:$F$106)*(T$1&lt;='Gastos com Pessoal'!$G$7:$G$106)*(IF('Gastos com Pessoal'!$M$7:$M$106&lt;=T$1,1,0))*INDIRECT(CONCATENATE("'Gastos com Pessoal'!",$BB48)))+SUM((T$1&gt;='Gastos com Pessoal'!$F$113:$F$122)*(T$1&lt;='Gastos com Pessoal'!$G$113:$G$122)*(IF('Gastos com Pessoal'!$M$113:$M$122&lt;=T$1,1,0))*INDIRECT(CONCATENATE("'Gastos com Pessoal'!",$BC48)))+SUM((T$1&gt;='Gastos com Pessoal'!$F$7:$F$106)*(T$1&lt;='Gastos com Pessoal'!$G$7:$G$106)*(IF('Gastos com Pessoal'!$R$7:$R$106&lt;=T$1,1,0))*INDIRECT(CONCATENATE("'Gastos com Pessoal'!",$BD48)))+SUM((T$1&gt;='Gastos com Pessoal'!$F$113:$F$122)*(T$1&lt;='Gastos com Pessoal'!$G$113:$G$122)*(IF('Gastos com Pessoal'!$R$113:$R$122&lt;=T$1,1,0))*INDIRECT(CONCATENATE("'Gastos com Pessoal'!",$BE48)))</f>
        <v>0</v>
      </c>
      <c r="U48" s="152">
        <f t="array" aca="1" ref="U48" ca="1">SUM((U$1&gt;='Gastos com Pessoal'!$F$7:$F$106)*(U$1&lt;='Gastos com Pessoal'!$G$7:$G$106)*INDIRECT(CONCATENATE("'Encargos e Benefícios'!",$AX48)))+SUM((U$1&gt;='Gastos com Pessoal'!$F$113:$F$122)*(U$1&lt;='Gastos com Pessoal'!$G$113:$G$122)*INDIRECT(CONCATENATE("'Encargos e Benefícios'!",$AY48)))+SUM((U$1&gt;='Gastos com Pessoal'!$F$7:$F$106)*(U$1&lt;='Gastos com Pessoal'!$G$7:$G$106)*(IF('Gastos com Pessoal'!$H$7:$H$106&lt;=U$1,1,0))*INDIRECT(CONCATENATE("'Gastos com Pessoal'!",$AZ48)))+SUM((U$1&gt;='Gastos com Pessoal'!$F$113:$F$122)*(U$1&lt;='Gastos com Pessoal'!$G$113:$G$122)*(IF('Gastos com Pessoal'!$H$113:$H$122&lt;=U$1,1,0))*INDIRECT(CONCATENATE("'Gastos com Pessoal'!",$BA48)))+SUM((U$1&gt;='Gastos com Pessoal'!$F$7:$F$106)*(U$1&lt;='Gastos com Pessoal'!$G$7:$G$106)*(IF('Gastos com Pessoal'!$M$7:$M$106&lt;=U$1,1,0))*INDIRECT(CONCATENATE("'Gastos com Pessoal'!",$BB48)))+SUM((U$1&gt;='Gastos com Pessoal'!$F$113:$F$122)*(U$1&lt;='Gastos com Pessoal'!$G$113:$G$122)*(IF('Gastos com Pessoal'!$M$113:$M$122&lt;=U$1,1,0))*INDIRECT(CONCATENATE("'Gastos com Pessoal'!",$BC48)))+SUM((U$1&gt;='Gastos com Pessoal'!$F$7:$F$106)*(U$1&lt;='Gastos com Pessoal'!$G$7:$G$106)*(IF('Gastos com Pessoal'!$R$7:$R$106&lt;=U$1,1,0))*INDIRECT(CONCATENATE("'Gastos com Pessoal'!",$BD48)))+SUM((U$1&gt;='Gastos com Pessoal'!$F$113:$F$122)*(U$1&lt;='Gastos com Pessoal'!$G$113:$G$122)*(IF('Gastos com Pessoal'!$R$113:$R$122&lt;=U$1,1,0))*INDIRECT(CONCATENATE("'Gastos com Pessoal'!",$BE48)))</f>
        <v>0</v>
      </c>
      <c r="V48" s="152">
        <f t="array" aca="1" ref="V48" ca="1">SUM((V$1&gt;='Gastos com Pessoal'!$F$7:$F$106)*(V$1&lt;='Gastos com Pessoal'!$G$7:$G$106)*INDIRECT(CONCATENATE("'Encargos e Benefícios'!",$AX48)))+SUM((V$1&gt;='Gastos com Pessoal'!$F$113:$F$122)*(V$1&lt;='Gastos com Pessoal'!$G$113:$G$122)*INDIRECT(CONCATENATE("'Encargos e Benefícios'!",$AY48)))+SUM((V$1&gt;='Gastos com Pessoal'!$F$7:$F$106)*(V$1&lt;='Gastos com Pessoal'!$G$7:$G$106)*(IF('Gastos com Pessoal'!$H$7:$H$106&lt;=V$1,1,0))*INDIRECT(CONCATENATE("'Gastos com Pessoal'!",$AZ48)))+SUM((V$1&gt;='Gastos com Pessoal'!$F$113:$F$122)*(V$1&lt;='Gastos com Pessoal'!$G$113:$G$122)*(IF('Gastos com Pessoal'!$H$113:$H$122&lt;=V$1,1,0))*INDIRECT(CONCATENATE("'Gastos com Pessoal'!",$BA48)))+SUM((V$1&gt;='Gastos com Pessoal'!$F$7:$F$106)*(V$1&lt;='Gastos com Pessoal'!$G$7:$G$106)*(IF('Gastos com Pessoal'!$M$7:$M$106&lt;=V$1,1,0))*INDIRECT(CONCATENATE("'Gastos com Pessoal'!",$BB48)))+SUM((V$1&gt;='Gastos com Pessoal'!$F$113:$F$122)*(V$1&lt;='Gastos com Pessoal'!$G$113:$G$122)*(IF('Gastos com Pessoal'!$M$113:$M$122&lt;=V$1,1,0))*INDIRECT(CONCATENATE("'Gastos com Pessoal'!",$BC48)))+SUM((V$1&gt;='Gastos com Pessoal'!$F$7:$F$106)*(V$1&lt;='Gastos com Pessoal'!$G$7:$G$106)*(IF('Gastos com Pessoal'!$R$7:$R$106&lt;=V$1,1,0))*INDIRECT(CONCATENATE("'Gastos com Pessoal'!",$BD48)))+SUM((V$1&gt;='Gastos com Pessoal'!$F$113:$F$122)*(V$1&lt;='Gastos com Pessoal'!$G$113:$G$122)*(IF('Gastos com Pessoal'!$R$113:$R$122&lt;=V$1,1,0))*INDIRECT(CONCATENATE("'Gastos com Pessoal'!",$BE48)))</f>
        <v>0</v>
      </c>
      <c r="W48" s="152">
        <f t="array" aca="1" ref="W48" ca="1">SUM((W$1&gt;='Gastos com Pessoal'!$F$7:$F$106)*(W$1&lt;='Gastos com Pessoal'!$G$7:$G$106)*INDIRECT(CONCATENATE("'Encargos e Benefícios'!",$AX48)))+SUM((W$1&gt;='Gastos com Pessoal'!$F$113:$F$122)*(W$1&lt;='Gastos com Pessoal'!$G$113:$G$122)*INDIRECT(CONCATENATE("'Encargos e Benefícios'!",$AY48)))+SUM((W$1&gt;='Gastos com Pessoal'!$F$7:$F$106)*(W$1&lt;='Gastos com Pessoal'!$G$7:$G$106)*(IF('Gastos com Pessoal'!$H$7:$H$106&lt;=W$1,1,0))*INDIRECT(CONCATENATE("'Gastos com Pessoal'!",$AZ48)))+SUM((W$1&gt;='Gastos com Pessoal'!$F$113:$F$122)*(W$1&lt;='Gastos com Pessoal'!$G$113:$G$122)*(IF('Gastos com Pessoal'!$H$113:$H$122&lt;=W$1,1,0))*INDIRECT(CONCATENATE("'Gastos com Pessoal'!",$BA48)))+SUM((W$1&gt;='Gastos com Pessoal'!$F$7:$F$106)*(W$1&lt;='Gastos com Pessoal'!$G$7:$G$106)*(IF('Gastos com Pessoal'!$M$7:$M$106&lt;=W$1,1,0))*INDIRECT(CONCATENATE("'Gastos com Pessoal'!",$BB48)))+SUM((W$1&gt;='Gastos com Pessoal'!$F$113:$F$122)*(W$1&lt;='Gastos com Pessoal'!$G$113:$G$122)*(IF('Gastos com Pessoal'!$M$113:$M$122&lt;=W$1,1,0))*INDIRECT(CONCATENATE("'Gastos com Pessoal'!",$BC48)))+SUM((W$1&gt;='Gastos com Pessoal'!$F$7:$F$106)*(W$1&lt;='Gastos com Pessoal'!$G$7:$G$106)*(IF('Gastos com Pessoal'!$R$7:$R$106&lt;=W$1,1,0))*INDIRECT(CONCATENATE("'Gastos com Pessoal'!",$BD48)))+SUM((W$1&gt;='Gastos com Pessoal'!$F$113:$F$122)*(W$1&lt;='Gastos com Pessoal'!$G$113:$G$122)*(IF('Gastos com Pessoal'!$R$113:$R$122&lt;=W$1,1,0))*INDIRECT(CONCATENATE("'Gastos com Pessoal'!",$BE48)))</f>
        <v>0</v>
      </c>
      <c r="X48" s="152">
        <f t="array" aca="1" ref="X48" ca="1">SUM((X$1&gt;='Gastos com Pessoal'!$F$7:$F$106)*(X$1&lt;='Gastos com Pessoal'!$G$7:$G$106)*INDIRECT(CONCATENATE("'Encargos e Benefícios'!",$AX48)))+SUM((X$1&gt;='Gastos com Pessoal'!$F$113:$F$122)*(X$1&lt;='Gastos com Pessoal'!$G$113:$G$122)*INDIRECT(CONCATENATE("'Encargos e Benefícios'!",$AY48)))+SUM((X$1&gt;='Gastos com Pessoal'!$F$7:$F$106)*(X$1&lt;='Gastos com Pessoal'!$G$7:$G$106)*(IF('Gastos com Pessoal'!$H$7:$H$106&lt;=X$1,1,0))*INDIRECT(CONCATENATE("'Gastos com Pessoal'!",$AZ48)))+SUM((X$1&gt;='Gastos com Pessoal'!$F$113:$F$122)*(X$1&lt;='Gastos com Pessoal'!$G$113:$G$122)*(IF('Gastos com Pessoal'!$H$113:$H$122&lt;=X$1,1,0))*INDIRECT(CONCATENATE("'Gastos com Pessoal'!",$BA48)))+SUM((X$1&gt;='Gastos com Pessoal'!$F$7:$F$106)*(X$1&lt;='Gastos com Pessoal'!$G$7:$G$106)*(IF('Gastos com Pessoal'!$M$7:$M$106&lt;=X$1,1,0))*INDIRECT(CONCATENATE("'Gastos com Pessoal'!",$BB48)))+SUM((X$1&gt;='Gastos com Pessoal'!$F$113:$F$122)*(X$1&lt;='Gastos com Pessoal'!$G$113:$G$122)*(IF('Gastos com Pessoal'!$M$113:$M$122&lt;=X$1,1,0))*INDIRECT(CONCATENATE("'Gastos com Pessoal'!",$BC48)))+SUM((X$1&gt;='Gastos com Pessoal'!$F$7:$F$106)*(X$1&lt;='Gastos com Pessoal'!$G$7:$G$106)*(IF('Gastos com Pessoal'!$R$7:$R$106&lt;=X$1,1,0))*INDIRECT(CONCATENATE("'Gastos com Pessoal'!",$BD48)))+SUM((X$1&gt;='Gastos com Pessoal'!$F$113:$F$122)*(X$1&lt;='Gastos com Pessoal'!$G$113:$G$122)*(IF('Gastos com Pessoal'!$R$113:$R$122&lt;=X$1,1,0))*INDIRECT(CONCATENATE("'Gastos com Pessoal'!",$BE48)))</f>
        <v>0</v>
      </c>
      <c r="Y48" s="152">
        <f t="array" aca="1" ref="Y48" ca="1">SUM((Y$1&gt;='Gastos com Pessoal'!$F$7:$F$106)*(Y$1&lt;='Gastos com Pessoal'!$G$7:$G$106)*INDIRECT(CONCATENATE("'Encargos e Benefícios'!",$AX48)))+SUM((Y$1&gt;='Gastos com Pessoal'!$F$113:$F$122)*(Y$1&lt;='Gastos com Pessoal'!$G$113:$G$122)*INDIRECT(CONCATENATE("'Encargos e Benefícios'!",$AY48)))+SUM((Y$1&gt;='Gastos com Pessoal'!$F$7:$F$106)*(Y$1&lt;='Gastos com Pessoal'!$G$7:$G$106)*(IF('Gastos com Pessoal'!$H$7:$H$106&lt;=Y$1,1,0))*INDIRECT(CONCATENATE("'Gastos com Pessoal'!",$AZ48)))+SUM((Y$1&gt;='Gastos com Pessoal'!$F$113:$F$122)*(Y$1&lt;='Gastos com Pessoal'!$G$113:$G$122)*(IF('Gastos com Pessoal'!$H$113:$H$122&lt;=Y$1,1,0))*INDIRECT(CONCATENATE("'Gastos com Pessoal'!",$BA48)))+SUM((Y$1&gt;='Gastos com Pessoal'!$F$7:$F$106)*(Y$1&lt;='Gastos com Pessoal'!$G$7:$G$106)*(IF('Gastos com Pessoal'!$M$7:$M$106&lt;=Y$1,1,0))*INDIRECT(CONCATENATE("'Gastos com Pessoal'!",$BB48)))+SUM((Y$1&gt;='Gastos com Pessoal'!$F$113:$F$122)*(Y$1&lt;='Gastos com Pessoal'!$G$113:$G$122)*(IF('Gastos com Pessoal'!$M$113:$M$122&lt;=Y$1,1,0))*INDIRECT(CONCATENATE("'Gastos com Pessoal'!",$BC48)))+SUM((Y$1&gt;='Gastos com Pessoal'!$F$7:$F$106)*(Y$1&lt;='Gastos com Pessoal'!$G$7:$G$106)*(IF('Gastos com Pessoal'!$R$7:$R$106&lt;=Y$1,1,0))*INDIRECT(CONCATENATE("'Gastos com Pessoal'!",$BD48)))+SUM((Y$1&gt;='Gastos com Pessoal'!$F$113:$F$122)*(Y$1&lt;='Gastos com Pessoal'!$G$113:$G$122)*(IF('Gastos com Pessoal'!$R$113:$R$122&lt;=Y$1,1,0))*INDIRECT(CONCATENATE("'Gastos com Pessoal'!",$BE48)))</f>
        <v>0</v>
      </c>
      <c r="Z48" s="152">
        <f t="array" aca="1" ref="Z48" ca="1">SUM((Z$1&gt;='Gastos com Pessoal'!$F$7:$F$106)*(Z$1&lt;='Gastos com Pessoal'!$G$7:$G$106)*INDIRECT(CONCATENATE("'Encargos e Benefícios'!",$AX48)))+SUM((Z$1&gt;='Gastos com Pessoal'!$F$113:$F$122)*(Z$1&lt;='Gastos com Pessoal'!$G$113:$G$122)*INDIRECT(CONCATENATE("'Encargos e Benefícios'!",$AY48)))+SUM((Z$1&gt;='Gastos com Pessoal'!$F$7:$F$106)*(Z$1&lt;='Gastos com Pessoal'!$G$7:$G$106)*(IF('Gastos com Pessoal'!$H$7:$H$106&lt;=Z$1,1,0))*INDIRECT(CONCATENATE("'Gastos com Pessoal'!",$AZ48)))+SUM((Z$1&gt;='Gastos com Pessoal'!$F$113:$F$122)*(Z$1&lt;='Gastos com Pessoal'!$G$113:$G$122)*(IF('Gastos com Pessoal'!$H$113:$H$122&lt;=Z$1,1,0))*INDIRECT(CONCATENATE("'Gastos com Pessoal'!",$BA48)))+SUM((Z$1&gt;='Gastos com Pessoal'!$F$7:$F$106)*(Z$1&lt;='Gastos com Pessoal'!$G$7:$G$106)*(IF('Gastos com Pessoal'!$M$7:$M$106&lt;=Z$1,1,0))*INDIRECT(CONCATENATE("'Gastos com Pessoal'!",$BB48)))+SUM((Z$1&gt;='Gastos com Pessoal'!$F$113:$F$122)*(Z$1&lt;='Gastos com Pessoal'!$G$113:$G$122)*(IF('Gastos com Pessoal'!$M$113:$M$122&lt;=Z$1,1,0))*INDIRECT(CONCATENATE("'Gastos com Pessoal'!",$BC48)))+SUM((Z$1&gt;='Gastos com Pessoal'!$F$7:$F$106)*(Z$1&lt;='Gastos com Pessoal'!$G$7:$G$106)*(IF('Gastos com Pessoal'!$R$7:$R$106&lt;=Z$1,1,0))*INDIRECT(CONCATENATE("'Gastos com Pessoal'!",$BD48)))+SUM((Z$1&gt;='Gastos com Pessoal'!$F$113:$F$122)*(Z$1&lt;='Gastos com Pessoal'!$G$113:$G$122)*(IF('Gastos com Pessoal'!$R$113:$R$122&lt;=Z$1,1,0))*INDIRECT(CONCATENATE("'Gastos com Pessoal'!",$BE48)))</f>
        <v>0</v>
      </c>
      <c r="AA48" s="152">
        <f t="array" aca="1" ref="AA48" ca="1">SUM((AA$1&gt;='Gastos com Pessoal'!$F$7:$F$106)*(AA$1&lt;='Gastos com Pessoal'!$G$7:$G$106)*INDIRECT(CONCATENATE("'Encargos e Benefícios'!",$AX48)))+SUM((AA$1&gt;='Gastos com Pessoal'!$F$113:$F$122)*(AA$1&lt;='Gastos com Pessoal'!$G$113:$G$122)*INDIRECT(CONCATENATE("'Encargos e Benefícios'!",$AY48)))+SUM((AA$1&gt;='Gastos com Pessoal'!$F$7:$F$106)*(AA$1&lt;='Gastos com Pessoal'!$G$7:$G$106)*(IF('Gastos com Pessoal'!$H$7:$H$106&lt;=AA$1,1,0))*INDIRECT(CONCATENATE("'Gastos com Pessoal'!",$AZ48)))+SUM((AA$1&gt;='Gastos com Pessoal'!$F$113:$F$122)*(AA$1&lt;='Gastos com Pessoal'!$G$113:$G$122)*(IF('Gastos com Pessoal'!$H$113:$H$122&lt;=AA$1,1,0))*INDIRECT(CONCATENATE("'Gastos com Pessoal'!",$BA48)))+SUM((AA$1&gt;='Gastos com Pessoal'!$F$7:$F$106)*(AA$1&lt;='Gastos com Pessoal'!$G$7:$G$106)*(IF('Gastos com Pessoal'!$M$7:$M$106&lt;=AA$1,1,0))*INDIRECT(CONCATENATE("'Gastos com Pessoal'!",$BB48)))+SUM((AA$1&gt;='Gastos com Pessoal'!$F$113:$F$122)*(AA$1&lt;='Gastos com Pessoal'!$G$113:$G$122)*(IF('Gastos com Pessoal'!$M$113:$M$122&lt;=AA$1,1,0))*INDIRECT(CONCATENATE("'Gastos com Pessoal'!",$BC48)))+SUM((AA$1&gt;='Gastos com Pessoal'!$F$7:$F$106)*(AA$1&lt;='Gastos com Pessoal'!$G$7:$G$106)*(IF('Gastos com Pessoal'!$R$7:$R$106&lt;=AA$1,1,0))*INDIRECT(CONCATENATE("'Gastos com Pessoal'!",$BD48)))+SUM((AA$1&gt;='Gastos com Pessoal'!$F$113:$F$122)*(AA$1&lt;='Gastos com Pessoal'!$G$113:$G$122)*(IF('Gastos com Pessoal'!$R$113:$R$122&lt;=AA$1,1,0))*INDIRECT(CONCATENATE("'Gastos com Pessoal'!",$BE48)))</f>
        <v>0</v>
      </c>
      <c r="AB48" s="152">
        <f t="array" aca="1" ref="AB48" ca="1">SUM((AB$1&gt;='Gastos com Pessoal'!$F$7:$F$106)*(AB$1&lt;='Gastos com Pessoal'!$G$7:$G$106)*INDIRECT(CONCATENATE("'Encargos e Benefícios'!",$AX48)))+SUM((AB$1&gt;='Gastos com Pessoal'!$F$113:$F$122)*(AB$1&lt;='Gastos com Pessoal'!$G$113:$G$122)*INDIRECT(CONCATENATE("'Encargos e Benefícios'!",$AY48)))+SUM((AB$1&gt;='Gastos com Pessoal'!$F$7:$F$106)*(AB$1&lt;='Gastos com Pessoal'!$G$7:$G$106)*(IF('Gastos com Pessoal'!$H$7:$H$106&lt;=AB$1,1,0))*INDIRECT(CONCATENATE("'Gastos com Pessoal'!",$AZ48)))+SUM((AB$1&gt;='Gastos com Pessoal'!$F$113:$F$122)*(AB$1&lt;='Gastos com Pessoal'!$G$113:$G$122)*(IF('Gastos com Pessoal'!$H$113:$H$122&lt;=AB$1,1,0))*INDIRECT(CONCATENATE("'Gastos com Pessoal'!",$BA48)))+SUM((AB$1&gt;='Gastos com Pessoal'!$F$7:$F$106)*(AB$1&lt;='Gastos com Pessoal'!$G$7:$G$106)*(IF('Gastos com Pessoal'!$M$7:$M$106&lt;=AB$1,1,0))*INDIRECT(CONCATENATE("'Gastos com Pessoal'!",$BB48)))+SUM((AB$1&gt;='Gastos com Pessoal'!$F$113:$F$122)*(AB$1&lt;='Gastos com Pessoal'!$G$113:$G$122)*(IF('Gastos com Pessoal'!$M$113:$M$122&lt;=AB$1,1,0))*INDIRECT(CONCATENATE("'Gastos com Pessoal'!",$BC48)))+SUM((AB$1&gt;='Gastos com Pessoal'!$F$7:$F$106)*(AB$1&lt;='Gastos com Pessoal'!$G$7:$G$106)*(IF('Gastos com Pessoal'!$R$7:$R$106&lt;=AB$1,1,0))*INDIRECT(CONCATENATE("'Gastos com Pessoal'!",$BD48)))+SUM((AB$1&gt;='Gastos com Pessoal'!$F$113:$F$122)*(AB$1&lt;='Gastos com Pessoal'!$G$113:$G$122)*(IF('Gastos com Pessoal'!$R$113:$R$122&lt;=AB$1,1,0))*INDIRECT(CONCATENATE("'Gastos com Pessoal'!",$BE48)))</f>
        <v>0</v>
      </c>
      <c r="AC48" s="152">
        <f t="array" aca="1" ref="AC48" ca="1">SUM((AC$1&gt;='Gastos com Pessoal'!$F$7:$F$106)*(AC$1&lt;='Gastos com Pessoal'!$G$7:$G$106)*INDIRECT(CONCATENATE("'Encargos e Benefícios'!",$AX48)))+SUM((AC$1&gt;='Gastos com Pessoal'!$F$113:$F$122)*(AC$1&lt;='Gastos com Pessoal'!$G$113:$G$122)*INDIRECT(CONCATENATE("'Encargos e Benefícios'!",$AY48)))+SUM((AC$1&gt;='Gastos com Pessoal'!$F$7:$F$106)*(AC$1&lt;='Gastos com Pessoal'!$G$7:$G$106)*(IF('Gastos com Pessoal'!$H$7:$H$106&lt;=AC$1,1,0))*INDIRECT(CONCATENATE("'Gastos com Pessoal'!",$AZ48)))+SUM((AC$1&gt;='Gastos com Pessoal'!$F$113:$F$122)*(AC$1&lt;='Gastos com Pessoal'!$G$113:$G$122)*(IF('Gastos com Pessoal'!$H$113:$H$122&lt;=AC$1,1,0))*INDIRECT(CONCATENATE("'Gastos com Pessoal'!",$BA48)))+SUM((AC$1&gt;='Gastos com Pessoal'!$F$7:$F$106)*(AC$1&lt;='Gastos com Pessoal'!$G$7:$G$106)*(IF('Gastos com Pessoal'!$M$7:$M$106&lt;=AC$1,1,0))*INDIRECT(CONCATENATE("'Gastos com Pessoal'!",$BB48)))+SUM((AC$1&gt;='Gastos com Pessoal'!$F$113:$F$122)*(AC$1&lt;='Gastos com Pessoal'!$G$113:$G$122)*(IF('Gastos com Pessoal'!$M$113:$M$122&lt;=AC$1,1,0))*INDIRECT(CONCATENATE("'Gastos com Pessoal'!",$BC48)))+SUM((AC$1&gt;='Gastos com Pessoal'!$F$7:$F$106)*(AC$1&lt;='Gastos com Pessoal'!$G$7:$G$106)*(IF('Gastos com Pessoal'!$R$7:$R$106&lt;=AC$1,1,0))*INDIRECT(CONCATENATE("'Gastos com Pessoal'!",$BD48)))+SUM((AC$1&gt;='Gastos com Pessoal'!$F$113:$F$122)*(AC$1&lt;='Gastos com Pessoal'!$G$113:$G$122)*(IF('Gastos com Pessoal'!$R$113:$R$122&lt;=AC$1,1,0))*INDIRECT(CONCATENATE("'Gastos com Pessoal'!",$BE48)))</f>
        <v>0</v>
      </c>
      <c r="AD48" s="152">
        <f t="array" aca="1" ref="AD48" ca="1">SUM((AD$1&gt;='Gastos com Pessoal'!$F$7:$F$106)*(AD$1&lt;='Gastos com Pessoal'!$G$7:$G$106)*INDIRECT(CONCATENATE("'Encargos e Benefícios'!",$AX48)))+SUM((AD$1&gt;='Gastos com Pessoal'!$F$113:$F$122)*(AD$1&lt;='Gastos com Pessoal'!$G$113:$G$122)*INDIRECT(CONCATENATE("'Encargos e Benefícios'!",$AY48)))+SUM((AD$1&gt;='Gastos com Pessoal'!$F$7:$F$106)*(AD$1&lt;='Gastos com Pessoal'!$G$7:$G$106)*(IF('Gastos com Pessoal'!$H$7:$H$106&lt;=AD$1,1,0))*INDIRECT(CONCATENATE("'Gastos com Pessoal'!",$AZ48)))+SUM((AD$1&gt;='Gastos com Pessoal'!$F$113:$F$122)*(AD$1&lt;='Gastos com Pessoal'!$G$113:$G$122)*(IF('Gastos com Pessoal'!$H$113:$H$122&lt;=AD$1,1,0))*INDIRECT(CONCATENATE("'Gastos com Pessoal'!",$BA48)))+SUM((AD$1&gt;='Gastos com Pessoal'!$F$7:$F$106)*(AD$1&lt;='Gastos com Pessoal'!$G$7:$G$106)*(IF('Gastos com Pessoal'!$M$7:$M$106&lt;=AD$1,1,0))*INDIRECT(CONCATENATE("'Gastos com Pessoal'!",$BB48)))+SUM((AD$1&gt;='Gastos com Pessoal'!$F$113:$F$122)*(AD$1&lt;='Gastos com Pessoal'!$G$113:$G$122)*(IF('Gastos com Pessoal'!$M$113:$M$122&lt;=AD$1,1,0))*INDIRECT(CONCATENATE("'Gastos com Pessoal'!",$BC48)))+SUM((AD$1&gt;='Gastos com Pessoal'!$F$7:$F$106)*(AD$1&lt;='Gastos com Pessoal'!$G$7:$G$106)*(IF('Gastos com Pessoal'!$R$7:$R$106&lt;=AD$1,1,0))*INDIRECT(CONCATENATE("'Gastos com Pessoal'!",$BD48)))+SUM((AD$1&gt;='Gastos com Pessoal'!$F$113:$F$122)*(AD$1&lt;='Gastos com Pessoal'!$G$113:$G$122)*(IF('Gastos com Pessoal'!$R$113:$R$122&lt;=AD$1,1,0))*INDIRECT(CONCATENATE("'Gastos com Pessoal'!",$BE48)))</f>
        <v>0</v>
      </c>
      <c r="AE48" s="152">
        <f t="array" aca="1" ref="AE48" ca="1">SUM((AE$1&gt;='Gastos com Pessoal'!$F$7:$F$106)*(AE$1&lt;='Gastos com Pessoal'!$G$7:$G$106)*INDIRECT(CONCATENATE("'Encargos e Benefícios'!",$AX48)))+SUM((AE$1&gt;='Gastos com Pessoal'!$F$113:$F$122)*(AE$1&lt;='Gastos com Pessoal'!$G$113:$G$122)*INDIRECT(CONCATENATE("'Encargos e Benefícios'!",$AY48)))+SUM((AE$1&gt;='Gastos com Pessoal'!$F$7:$F$106)*(AE$1&lt;='Gastos com Pessoal'!$G$7:$G$106)*(IF('Gastos com Pessoal'!$H$7:$H$106&lt;=AE$1,1,0))*INDIRECT(CONCATENATE("'Gastos com Pessoal'!",$AZ48)))+SUM((AE$1&gt;='Gastos com Pessoal'!$F$113:$F$122)*(AE$1&lt;='Gastos com Pessoal'!$G$113:$G$122)*(IF('Gastos com Pessoal'!$H$113:$H$122&lt;=AE$1,1,0))*INDIRECT(CONCATENATE("'Gastos com Pessoal'!",$BA48)))+SUM((AE$1&gt;='Gastos com Pessoal'!$F$7:$F$106)*(AE$1&lt;='Gastos com Pessoal'!$G$7:$G$106)*(IF('Gastos com Pessoal'!$M$7:$M$106&lt;=AE$1,1,0))*INDIRECT(CONCATENATE("'Gastos com Pessoal'!",$BB48)))+SUM((AE$1&gt;='Gastos com Pessoal'!$F$113:$F$122)*(AE$1&lt;='Gastos com Pessoal'!$G$113:$G$122)*(IF('Gastos com Pessoal'!$M$113:$M$122&lt;=AE$1,1,0))*INDIRECT(CONCATENATE("'Gastos com Pessoal'!",$BC48)))+SUM((AE$1&gt;='Gastos com Pessoal'!$F$7:$F$106)*(AE$1&lt;='Gastos com Pessoal'!$G$7:$G$106)*(IF('Gastos com Pessoal'!$R$7:$R$106&lt;=AE$1,1,0))*INDIRECT(CONCATENATE("'Gastos com Pessoal'!",$BD48)))+SUM((AE$1&gt;='Gastos com Pessoal'!$F$113:$F$122)*(AE$1&lt;='Gastos com Pessoal'!$G$113:$G$122)*(IF('Gastos com Pessoal'!$R$113:$R$122&lt;=AE$1,1,0))*INDIRECT(CONCATENATE("'Gastos com Pessoal'!",$BE48)))</f>
        <v>0</v>
      </c>
      <c r="AF48" s="152">
        <f t="array" aca="1" ref="AF48" ca="1">SUM((AF$1&gt;='Gastos com Pessoal'!$F$7:$F$106)*(AF$1&lt;='Gastos com Pessoal'!$G$7:$G$106)*INDIRECT(CONCATENATE("'Encargos e Benefícios'!",$AX48)))+SUM((AF$1&gt;='Gastos com Pessoal'!$F$113:$F$122)*(AF$1&lt;='Gastos com Pessoal'!$G$113:$G$122)*INDIRECT(CONCATENATE("'Encargos e Benefícios'!",$AY48)))+SUM((AF$1&gt;='Gastos com Pessoal'!$F$7:$F$106)*(AF$1&lt;='Gastos com Pessoal'!$G$7:$G$106)*(IF('Gastos com Pessoal'!$H$7:$H$106&lt;=AF$1,1,0))*INDIRECT(CONCATENATE("'Gastos com Pessoal'!",$AZ48)))+SUM((AF$1&gt;='Gastos com Pessoal'!$F$113:$F$122)*(AF$1&lt;='Gastos com Pessoal'!$G$113:$G$122)*(IF('Gastos com Pessoal'!$H$113:$H$122&lt;=AF$1,1,0))*INDIRECT(CONCATENATE("'Gastos com Pessoal'!",$BA48)))+SUM((AF$1&gt;='Gastos com Pessoal'!$F$7:$F$106)*(AF$1&lt;='Gastos com Pessoal'!$G$7:$G$106)*(IF('Gastos com Pessoal'!$M$7:$M$106&lt;=AF$1,1,0))*INDIRECT(CONCATENATE("'Gastos com Pessoal'!",$BB48)))+SUM((AF$1&gt;='Gastos com Pessoal'!$F$113:$F$122)*(AF$1&lt;='Gastos com Pessoal'!$G$113:$G$122)*(IF('Gastos com Pessoal'!$M$113:$M$122&lt;=AF$1,1,0))*INDIRECT(CONCATENATE("'Gastos com Pessoal'!",$BC48)))+SUM((AF$1&gt;='Gastos com Pessoal'!$F$7:$F$106)*(AF$1&lt;='Gastos com Pessoal'!$G$7:$G$106)*(IF('Gastos com Pessoal'!$R$7:$R$106&lt;=AF$1,1,0))*INDIRECT(CONCATENATE("'Gastos com Pessoal'!",$BD48)))+SUM((AF$1&gt;='Gastos com Pessoal'!$F$113:$F$122)*(AF$1&lt;='Gastos com Pessoal'!$G$113:$G$122)*(IF('Gastos com Pessoal'!$R$113:$R$122&lt;=AF$1,1,0))*INDIRECT(CONCATENATE("'Gastos com Pessoal'!",$BE48)))</f>
        <v>0</v>
      </c>
      <c r="AG48" s="152">
        <f t="array" aca="1" ref="AG48" ca="1">SUM((AG$1&gt;='Gastos com Pessoal'!$F$7:$F$106)*(AG$1&lt;='Gastos com Pessoal'!$G$7:$G$106)*INDIRECT(CONCATENATE("'Encargos e Benefícios'!",$AX48)))+SUM((AG$1&gt;='Gastos com Pessoal'!$F$113:$F$122)*(AG$1&lt;='Gastos com Pessoal'!$G$113:$G$122)*INDIRECT(CONCATENATE("'Encargos e Benefícios'!",$AY48)))+SUM((AG$1&gt;='Gastos com Pessoal'!$F$7:$F$106)*(AG$1&lt;='Gastos com Pessoal'!$G$7:$G$106)*(IF('Gastos com Pessoal'!$H$7:$H$106&lt;=AG$1,1,0))*INDIRECT(CONCATENATE("'Gastos com Pessoal'!",$AZ48)))+SUM((AG$1&gt;='Gastos com Pessoal'!$F$113:$F$122)*(AG$1&lt;='Gastos com Pessoal'!$G$113:$G$122)*(IF('Gastos com Pessoal'!$H$113:$H$122&lt;=AG$1,1,0))*INDIRECT(CONCATENATE("'Gastos com Pessoal'!",$BA48)))+SUM((AG$1&gt;='Gastos com Pessoal'!$F$7:$F$106)*(AG$1&lt;='Gastos com Pessoal'!$G$7:$G$106)*(IF('Gastos com Pessoal'!$M$7:$M$106&lt;=AG$1,1,0))*INDIRECT(CONCATENATE("'Gastos com Pessoal'!",$BB48)))+SUM((AG$1&gt;='Gastos com Pessoal'!$F$113:$F$122)*(AG$1&lt;='Gastos com Pessoal'!$G$113:$G$122)*(IF('Gastos com Pessoal'!$M$113:$M$122&lt;=AG$1,1,0))*INDIRECT(CONCATENATE("'Gastos com Pessoal'!",$BC48)))+SUM((AG$1&gt;='Gastos com Pessoal'!$F$7:$F$106)*(AG$1&lt;='Gastos com Pessoal'!$G$7:$G$106)*(IF('Gastos com Pessoal'!$R$7:$R$106&lt;=AG$1,1,0))*INDIRECT(CONCATENATE("'Gastos com Pessoal'!",$BD48)))+SUM((AG$1&gt;='Gastos com Pessoal'!$F$113:$F$122)*(AG$1&lt;='Gastos com Pessoal'!$G$113:$G$122)*(IF('Gastos com Pessoal'!$R$113:$R$122&lt;=AG$1,1,0))*INDIRECT(CONCATENATE("'Gastos com Pessoal'!",$BE48)))</f>
        <v>0</v>
      </c>
      <c r="AH48" s="152">
        <f t="array" aca="1" ref="AH48" ca="1">SUM((AH$1&gt;='Gastos com Pessoal'!$F$7:$F$106)*(AH$1&lt;='Gastos com Pessoal'!$G$7:$G$106)*INDIRECT(CONCATENATE("'Encargos e Benefícios'!",$AX48)))+SUM((AH$1&gt;='Gastos com Pessoal'!$F$113:$F$122)*(AH$1&lt;='Gastos com Pessoal'!$G$113:$G$122)*INDIRECT(CONCATENATE("'Encargos e Benefícios'!",$AY48)))+SUM((AH$1&gt;='Gastos com Pessoal'!$F$7:$F$106)*(AH$1&lt;='Gastos com Pessoal'!$G$7:$G$106)*(IF('Gastos com Pessoal'!$H$7:$H$106&lt;=AH$1,1,0))*INDIRECT(CONCATENATE("'Gastos com Pessoal'!",$AZ48)))+SUM((AH$1&gt;='Gastos com Pessoal'!$F$113:$F$122)*(AH$1&lt;='Gastos com Pessoal'!$G$113:$G$122)*(IF('Gastos com Pessoal'!$H$113:$H$122&lt;=AH$1,1,0))*INDIRECT(CONCATENATE("'Gastos com Pessoal'!",$BA48)))+SUM((AH$1&gt;='Gastos com Pessoal'!$F$7:$F$106)*(AH$1&lt;='Gastos com Pessoal'!$G$7:$G$106)*(IF('Gastos com Pessoal'!$M$7:$M$106&lt;=AH$1,1,0))*INDIRECT(CONCATENATE("'Gastos com Pessoal'!",$BB48)))+SUM((AH$1&gt;='Gastos com Pessoal'!$F$113:$F$122)*(AH$1&lt;='Gastos com Pessoal'!$G$113:$G$122)*(IF('Gastos com Pessoal'!$M$113:$M$122&lt;=AH$1,1,0))*INDIRECT(CONCATENATE("'Gastos com Pessoal'!",$BC48)))+SUM((AH$1&gt;='Gastos com Pessoal'!$F$7:$F$106)*(AH$1&lt;='Gastos com Pessoal'!$G$7:$G$106)*(IF('Gastos com Pessoal'!$R$7:$R$106&lt;=AH$1,1,0))*INDIRECT(CONCATENATE("'Gastos com Pessoal'!",$BD48)))+SUM((AH$1&gt;='Gastos com Pessoal'!$F$113:$F$122)*(AH$1&lt;='Gastos com Pessoal'!$G$113:$G$122)*(IF('Gastos com Pessoal'!$R$113:$R$122&lt;=AH$1,1,0))*INDIRECT(CONCATENATE("'Gastos com Pessoal'!",$BE48)))</f>
        <v>0</v>
      </c>
      <c r="AI48" s="152">
        <f t="array" aca="1" ref="AI48" ca="1">SUM((AI$1&gt;='Gastos com Pessoal'!$F$7:$F$106)*(AI$1&lt;='Gastos com Pessoal'!$G$7:$G$106)*INDIRECT(CONCATENATE("'Encargos e Benefícios'!",$AX48)))+SUM((AI$1&gt;='Gastos com Pessoal'!$F$113:$F$122)*(AI$1&lt;='Gastos com Pessoal'!$G$113:$G$122)*INDIRECT(CONCATENATE("'Encargos e Benefícios'!",$AY48)))+SUM((AI$1&gt;='Gastos com Pessoal'!$F$7:$F$106)*(AI$1&lt;='Gastos com Pessoal'!$G$7:$G$106)*(IF('Gastos com Pessoal'!$H$7:$H$106&lt;=AI$1,1,0))*INDIRECT(CONCATENATE("'Gastos com Pessoal'!",$AZ48)))+SUM((AI$1&gt;='Gastos com Pessoal'!$F$113:$F$122)*(AI$1&lt;='Gastos com Pessoal'!$G$113:$G$122)*(IF('Gastos com Pessoal'!$H$113:$H$122&lt;=AI$1,1,0))*INDIRECT(CONCATENATE("'Gastos com Pessoal'!",$BA48)))+SUM((AI$1&gt;='Gastos com Pessoal'!$F$7:$F$106)*(AI$1&lt;='Gastos com Pessoal'!$G$7:$G$106)*(IF('Gastos com Pessoal'!$M$7:$M$106&lt;=AI$1,1,0))*INDIRECT(CONCATENATE("'Gastos com Pessoal'!",$BB48)))+SUM((AI$1&gt;='Gastos com Pessoal'!$F$113:$F$122)*(AI$1&lt;='Gastos com Pessoal'!$G$113:$G$122)*(IF('Gastos com Pessoal'!$M$113:$M$122&lt;=AI$1,1,0))*INDIRECT(CONCATENATE("'Gastos com Pessoal'!",$BC48)))+SUM((AI$1&gt;='Gastos com Pessoal'!$F$7:$F$106)*(AI$1&lt;='Gastos com Pessoal'!$G$7:$G$106)*(IF('Gastos com Pessoal'!$R$7:$R$106&lt;=AI$1,1,0))*INDIRECT(CONCATENATE("'Gastos com Pessoal'!",$BD48)))+SUM((AI$1&gt;='Gastos com Pessoal'!$F$113:$F$122)*(AI$1&lt;='Gastos com Pessoal'!$G$113:$G$122)*(IF('Gastos com Pessoal'!$R$113:$R$122&lt;=AI$1,1,0))*INDIRECT(CONCATENATE("'Gastos com Pessoal'!",$BE48)))</f>
        <v>0</v>
      </c>
      <c r="AJ48" s="152">
        <f t="array" aca="1" ref="AJ48" ca="1">SUM((AJ$1&gt;='Gastos com Pessoal'!$F$7:$F$106)*(AJ$1&lt;='Gastos com Pessoal'!$G$7:$G$106)*INDIRECT(CONCATENATE("'Encargos e Benefícios'!",$AX48)))+SUM((AJ$1&gt;='Gastos com Pessoal'!$F$113:$F$122)*(AJ$1&lt;='Gastos com Pessoal'!$G$113:$G$122)*INDIRECT(CONCATENATE("'Encargos e Benefícios'!",$AY48)))+SUM((AJ$1&gt;='Gastos com Pessoal'!$F$7:$F$106)*(AJ$1&lt;='Gastos com Pessoal'!$G$7:$G$106)*(IF('Gastos com Pessoal'!$H$7:$H$106&lt;=AJ$1,1,0))*INDIRECT(CONCATENATE("'Gastos com Pessoal'!",$AZ48)))+SUM((AJ$1&gt;='Gastos com Pessoal'!$F$113:$F$122)*(AJ$1&lt;='Gastos com Pessoal'!$G$113:$G$122)*(IF('Gastos com Pessoal'!$H$113:$H$122&lt;=AJ$1,1,0))*INDIRECT(CONCATENATE("'Gastos com Pessoal'!",$BA48)))+SUM((AJ$1&gt;='Gastos com Pessoal'!$F$7:$F$106)*(AJ$1&lt;='Gastos com Pessoal'!$G$7:$G$106)*(IF('Gastos com Pessoal'!$M$7:$M$106&lt;=AJ$1,1,0))*INDIRECT(CONCATENATE("'Gastos com Pessoal'!",$BB48)))+SUM((AJ$1&gt;='Gastos com Pessoal'!$F$113:$F$122)*(AJ$1&lt;='Gastos com Pessoal'!$G$113:$G$122)*(IF('Gastos com Pessoal'!$M$113:$M$122&lt;=AJ$1,1,0))*INDIRECT(CONCATENATE("'Gastos com Pessoal'!",$BC48)))+SUM((AJ$1&gt;='Gastos com Pessoal'!$F$7:$F$106)*(AJ$1&lt;='Gastos com Pessoal'!$G$7:$G$106)*(IF('Gastos com Pessoal'!$R$7:$R$106&lt;=AJ$1,1,0))*INDIRECT(CONCATENATE("'Gastos com Pessoal'!",$BD48)))+SUM((AJ$1&gt;='Gastos com Pessoal'!$F$113:$F$122)*(AJ$1&lt;='Gastos com Pessoal'!$G$113:$G$122)*(IF('Gastos com Pessoal'!$R$113:$R$122&lt;=AJ$1,1,0))*INDIRECT(CONCATENATE("'Gastos com Pessoal'!",$BE48)))</f>
        <v>0</v>
      </c>
      <c r="AK48" s="152">
        <f t="array" aca="1" ref="AK48" ca="1">SUM((AK$1&gt;='Gastos com Pessoal'!$F$7:$F$106)*(AK$1&lt;='Gastos com Pessoal'!$G$7:$G$106)*INDIRECT(CONCATENATE("'Encargos e Benefícios'!",$AX48)))+SUM((AK$1&gt;='Gastos com Pessoal'!$F$113:$F$122)*(AK$1&lt;='Gastos com Pessoal'!$G$113:$G$122)*INDIRECT(CONCATENATE("'Encargos e Benefícios'!",$AY48)))+SUM((AK$1&gt;='Gastos com Pessoal'!$F$7:$F$106)*(AK$1&lt;='Gastos com Pessoal'!$G$7:$G$106)*(IF('Gastos com Pessoal'!$H$7:$H$106&lt;=AK$1,1,0))*INDIRECT(CONCATENATE("'Gastos com Pessoal'!",$AZ48)))+SUM((AK$1&gt;='Gastos com Pessoal'!$F$113:$F$122)*(AK$1&lt;='Gastos com Pessoal'!$G$113:$G$122)*(IF('Gastos com Pessoal'!$H$113:$H$122&lt;=AK$1,1,0))*INDIRECT(CONCATENATE("'Gastos com Pessoal'!",$BA48)))+SUM((AK$1&gt;='Gastos com Pessoal'!$F$7:$F$106)*(AK$1&lt;='Gastos com Pessoal'!$G$7:$G$106)*(IF('Gastos com Pessoal'!$M$7:$M$106&lt;=AK$1,1,0))*INDIRECT(CONCATENATE("'Gastos com Pessoal'!",$BB48)))+SUM((AK$1&gt;='Gastos com Pessoal'!$F$113:$F$122)*(AK$1&lt;='Gastos com Pessoal'!$G$113:$G$122)*(IF('Gastos com Pessoal'!$M$113:$M$122&lt;=AK$1,1,0))*INDIRECT(CONCATENATE("'Gastos com Pessoal'!",$BC48)))+SUM((AK$1&gt;='Gastos com Pessoal'!$F$7:$F$106)*(AK$1&lt;='Gastos com Pessoal'!$G$7:$G$106)*(IF('Gastos com Pessoal'!$R$7:$R$106&lt;=AK$1,1,0))*INDIRECT(CONCATENATE("'Gastos com Pessoal'!",$BD48)))+SUM((AK$1&gt;='Gastos com Pessoal'!$F$113:$F$122)*(AK$1&lt;='Gastos com Pessoal'!$G$113:$G$122)*(IF('Gastos com Pessoal'!$R$113:$R$122&lt;=AK$1,1,0))*INDIRECT(CONCATENATE("'Gastos com Pessoal'!",$BE48)))</f>
        <v>0</v>
      </c>
      <c r="AL48" s="152">
        <f t="array" aca="1" ref="AL48" ca="1">SUM((AL$1&gt;='Gastos com Pessoal'!$F$7:$F$106)*(AL$1&lt;='Gastos com Pessoal'!$G$7:$G$106)*INDIRECT(CONCATENATE("'Encargos e Benefícios'!",$AX48)))+SUM((AL$1&gt;='Gastos com Pessoal'!$F$113:$F$122)*(AL$1&lt;='Gastos com Pessoal'!$G$113:$G$122)*INDIRECT(CONCATENATE("'Encargos e Benefícios'!",$AY48)))+SUM((AL$1&gt;='Gastos com Pessoal'!$F$7:$F$106)*(AL$1&lt;='Gastos com Pessoal'!$G$7:$G$106)*(IF('Gastos com Pessoal'!$H$7:$H$106&lt;=AL$1,1,0))*INDIRECT(CONCATENATE("'Gastos com Pessoal'!",$AZ48)))+SUM((AL$1&gt;='Gastos com Pessoal'!$F$113:$F$122)*(AL$1&lt;='Gastos com Pessoal'!$G$113:$G$122)*(IF('Gastos com Pessoal'!$H$113:$H$122&lt;=AL$1,1,0))*INDIRECT(CONCATENATE("'Gastos com Pessoal'!",$BA48)))+SUM((AL$1&gt;='Gastos com Pessoal'!$F$7:$F$106)*(AL$1&lt;='Gastos com Pessoal'!$G$7:$G$106)*(IF('Gastos com Pessoal'!$M$7:$M$106&lt;=AL$1,1,0))*INDIRECT(CONCATENATE("'Gastos com Pessoal'!",$BB48)))+SUM((AL$1&gt;='Gastos com Pessoal'!$F$113:$F$122)*(AL$1&lt;='Gastos com Pessoal'!$G$113:$G$122)*(IF('Gastos com Pessoal'!$M$113:$M$122&lt;=AL$1,1,0))*INDIRECT(CONCATENATE("'Gastos com Pessoal'!",$BC48)))+SUM((AL$1&gt;='Gastos com Pessoal'!$F$7:$F$106)*(AL$1&lt;='Gastos com Pessoal'!$G$7:$G$106)*(IF('Gastos com Pessoal'!$R$7:$R$106&lt;=AL$1,1,0))*INDIRECT(CONCATENATE("'Gastos com Pessoal'!",$BD48)))+SUM((AL$1&gt;='Gastos com Pessoal'!$F$113:$F$122)*(AL$1&lt;='Gastos com Pessoal'!$G$113:$G$122)*(IF('Gastos com Pessoal'!$R$113:$R$122&lt;=AL$1,1,0))*INDIRECT(CONCATENATE("'Gastos com Pessoal'!",$BE48)))</f>
        <v>0</v>
      </c>
      <c r="AM48" s="147">
        <f t="shared" ca="1" si="39"/>
        <v>0</v>
      </c>
      <c r="AN48" s="159">
        <f t="shared" ca="1" si="40"/>
        <v>0</v>
      </c>
      <c r="AW48" s="291" t="s">
        <v>365</v>
      </c>
      <c r="AX48" s="292" t="str">
        <f ca="1">IF(ISNA('Encargos e Benefícios'!AA5),"$ZZ$6:$ZZ$105",'Encargos e Benefícios'!AA5)</f>
        <v>$ZZ$6:$ZZ$105</v>
      </c>
      <c r="AY48" s="292" t="str">
        <f ca="1">IF(ISNA('Encargos e Benefícios'!AC5),"$ZZ$112:$ZZ$121",'Encargos e Benefícios'!AC5)</f>
        <v>$ZZ$112:$ZZ$121</v>
      </c>
      <c r="AZ48" s="291" t="str">
        <f ca="1">IF(ISNA('Gastos com Pessoal'!AU5),"$ZZ$6:$ZZ$105",'Gastos com Pessoal'!AU5)</f>
        <v>$ZZ$6:$ZZ$105</v>
      </c>
      <c r="BA48" s="291" t="str">
        <f ca="1">IF(ISNA('Gastos com Pessoal'!AW5),"$ZZ$112:$ZZ$121",'Gastos com Pessoal'!AW5)</f>
        <v>$ZZ$112:$ZZ$121</v>
      </c>
      <c r="BB48" s="291" t="str">
        <f ca="1">IF(ISNA('Gastos com Pessoal'!AY5),"$ZZ$6:$ZZ$105",'Gastos com Pessoal'!AY5)</f>
        <v>$ZZ$6:$ZZ$105</v>
      </c>
      <c r="BC48" s="291" t="str">
        <f ca="1">IF(ISNA('Gastos com Pessoal'!BA5),"$ZZ$112:$ZZ$121",'Gastos com Pessoal'!BA5)</f>
        <v>$ZZ$112:$ZZ$121</v>
      </c>
      <c r="BD48" s="291" t="str">
        <f ca="1">IF(ISNA('Gastos com Pessoal'!BC5),"$ZZ$6:$ZZ$105",'Gastos com Pessoal'!BC5)</f>
        <v>$ZZ$6:$ZZ$105</v>
      </c>
      <c r="BE48" s="291" t="str">
        <f ca="1">IF(ISNA('Gastos com Pessoal'!BE5),"$ZZ$112:$ZZ$121",'Gastos com Pessoal'!BE5)</f>
        <v>$ZZ$112:$ZZ$121</v>
      </c>
    </row>
    <row r="49" spans="1:57" s="101" customFormat="1" ht="23.25" customHeight="1">
      <c r="A49" s="30" t="s">
        <v>168</v>
      </c>
      <c r="B49" s="13" t="s">
        <v>66</v>
      </c>
      <c r="C49" s="152">
        <f t="array" aca="1" ref="C49" ca="1">SUM((C$1&gt;='Gastos com Pessoal'!$F$7:$F$106)*(C$1&lt;='Gastos com Pessoal'!$G$7:$G$106)*INDIRECT(CONCATENATE("'Encargos e Benefícios'!",$AX49)))+SUM((C$1&gt;='Gastos com Pessoal'!$F$113:$F$122)*(C$1&lt;='Gastos com Pessoal'!$G$113:$G$122)*INDIRECT(CONCATENATE("'Encargos e Benefícios'!",$AY49)))+SUM((C$1&gt;='Gastos com Pessoal'!$F$7:$F$106)*(C$1&lt;='Gastos com Pessoal'!$G$7:$G$106)*(IF('Gastos com Pessoal'!$H$7:$H$106&lt;=C$1,1,0))*INDIRECT(CONCATENATE("'Gastos com Pessoal'!",$AZ49)))+SUM((C$1&gt;='Gastos com Pessoal'!$F$113:$F$122)*(C$1&lt;='Gastos com Pessoal'!$G$113:$G$122)*(IF('Gastos com Pessoal'!$H$113:$H$122&lt;=C$1,1,0))*INDIRECT(CONCATENATE("'Gastos com Pessoal'!",$BA49)))+SUM((C$1&gt;='Gastos com Pessoal'!$F$7:$F$106)*(C$1&lt;='Gastos com Pessoal'!$G$7:$G$106)*(IF('Gastos com Pessoal'!$M$7:$M$106&lt;=C$1,1,0))*INDIRECT(CONCATENATE("'Gastos com Pessoal'!",$BB49)))+SUM((C$1&gt;='Gastos com Pessoal'!$F$113:$F$122)*(C$1&lt;='Gastos com Pessoal'!$G$113:$G$122)*(IF('Gastos com Pessoal'!$M$113:$M$122&lt;=C$1,1,0))*INDIRECT(CONCATENATE("'Gastos com Pessoal'!",$BC49)))+SUM((C$1&gt;='Gastos com Pessoal'!$F$7:$F$106)*(C$1&lt;='Gastos com Pessoal'!$G$7:$G$106)*(IF('Gastos com Pessoal'!$R$7:$R$106&lt;=C$1,1,0))*INDIRECT(CONCATENATE("'Gastos com Pessoal'!",$BD49)))+SUM((C$1&gt;='Gastos com Pessoal'!$F$113:$F$122)*(C$1&lt;='Gastos com Pessoal'!$G$113:$G$122)*(IF('Gastos com Pessoal'!$R$113:$R$122&lt;=C$1,1,0))*INDIRECT(CONCATENATE("'Gastos com Pessoal'!",$BE49)))</f>
        <v>0</v>
      </c>
      <c r="D49" s="152">
        <f t="array" aca="1" ref="D49" ca="1">SUM((D$1&gt;='Gastos com Pessoal'!$F$7:$F$106)*(D$1&lt;='Gastos com Pessoal'!$G$7:$G$106)*INDIRECT(CONCATENATE("'Encargos e Benefícios'!",$AX49)))+SUM((D$1&gt;='Gastos com Pessoal'!$F$113:$F$122)*(D$1&lt;='Gastos com Pessoal'!$G$113:$G$122)*INDIRECT(CONCATENATE("'Encargos e Benefícios'!",$AY49)))+SUM((D$1&gt;='Gastos com Pessoal'!$F$7:$F$106)*(D$1&lt;='Gastos com Pessoal'!$G$7:$G$106)*(IF('Gastos com Pessoal'!$H$7:$H$106&lt;=D$1,1,0))*INDIRECT(CONCATENATE("'Gastos com Pessoal'!",$AZ49)))+SUM((D$1&gt;='Gastos com Pessoal'!$F$113:$F$122)*(D$1&lt;='Gastos com Pessoal'!$G$113:$G$122)*(IF('Gastos com Pessoal'!$H$113:$H$122&lt;=D$1,1,0))*INDIRECT(CONCATENATE("'Gastos com Pessoal'!",$BA49)))+SUM((D$1&gt;='Gastos com Pessoal'!$F$7:$F$106)*(D$1&lt;='Gastos com Pessoal'!$G$7:$G$106)*(IF('Gastos com Pessoal'!$M$7:$M$106&lt;=D$1,1,0))*INDIRECT(CONCATENATE("'Gastos com Pessoal'!",$BB49)))+SUM((D$1&gt;='Gastos com Pessoal'!$F$113:$F$122)*(D$1&lt;='Gastos com Pessoal'!$G$113:$G$122)*(IF('Gastos com Pessoal'!$M$113:$M$122&lt;=D$1,1,0))*INDIRECT(CONCATENATE("'Gastos com Pessoal'!",$BC49)))+SUM((D$1&gt;='Gastos com Pessoal'!$F$7:$F$106)*(D$1&lt;='Gastos com Pessoal'!$G$7:$G$106)*(IF('Gastos com Pessoal'!$R$7:$R$106&lt;=D$1,1,0))*INDIRECT(CONCATENATE("'Gastos com Pessoal'!",$BD49)))+SUM((D$1&gt;='Gastos com Pessoal'!$F$113:$F$122)*(D$1&lt;='Gastos com Pessoal'!$G$113:$G$122)*(IF('Gastos com Pessoal'!$R$113:$R$122&lt;=D$1,1,0))*INDIRECT(CONCATENATE("'Gastos com Pessoal'!",$BE49)))</f>
        <v>0</v>
      </c>
      <c r="E49" s="152">
        <f t="array" aca="1" ref="E49" ca="1">SUM((E$1&gt;='Gastos com Pessoal'!$F$7:$F$106)*(E$1&lt;='Gastos com Pessoal'!$G$7:$G$106)*INDIRECT(CONCATENATE("'Encargos e Benefícios'!",$AX49)))+SUM((E$1&gt;='Gastos com Pessoal'!$F$113:$F$122)*(E$1&lt;='Gastos com Pessoal'!$G$113:$G$122)*INDIRECT(CONCATENATE("'Encargos e Benefícios'!",$AY49)))+SUM((E$1&gt;='Gastos com Pessoal'!$F$7:$F$106)*(E$1&lt;='Gastos com Pessoal'!$G$7:$G$106)*(IF('Gastos com Pessoal'!$H$7:$H$106&lt;=E$1,1,0))*INDIRECT(CONCATENATE("'Gastos com Pessoal'!",$AZ49)))+SUM((E$1&gt;='Gastos com Pessoal'!$F$113:$F$122)*(E$1&lt;='Gastos com Pessoal'!$G$113:$G$122)*(IF('Gastos com Pessoal'!$H$113:$H$122&lt;=E$1,1,0))*INDIRECT(CONCATENATE("'Gastos com Pessoal'!",$BA49)))+SUM((E$1&gt;='Gastos com Pessoal'!$F$7:$F$106)*(E$1&lt;='Gastos com Pessoal'!$G$7:$G$106)*(IF('Gastos com Pessoal'!$M$7:$M$106&lt;=E$1,1,0))*INDIRECT(CONCATENATE("'Gastos com Pessoal'!",$BB49)))+SUM((E$1&gt;='Gastos com Pessoal'!$F$113:$F$122)*(E$1&lt;='Gastos com Pessoal'!$G$113:$G$122)*(IF('Gastos com Pessoal'!$M$113:$M$122&lt;=E$1,1,0))*INDIRECT(CONCATENATE("'Gastos com Pessoal'!",$BC49)))+SUM((E$1&gt;='Gastos com Pessoal'!$F$7:$F$106)*(E$1&lt;='Gastos com Pessoal'!$G$7:$G$106)*(IF('Gastos com Pessoal'!$R$7:$R$106&lt;=E$1,1,0))*INDIRECT(CONCATENATE("'Gastos com Pessoal'!",$BD49)))+SUM((E$1&gt;='Gastos com Pessoal'!$F$113:$F$122)*(E$1&lt;='Gastos com Pessoal'!$G$113:$G$122)*(IF('Gastos com Pessoal'!$R$113:$R$122&lt;=E$1,1,0))*INDIRECT(CONCATENATE("'Gastos com Pessoal'!",$BE49)))</f>
        <v>0</v>
      </c>
      <c r="F49" s="152">
        <f t="array" aca="1" ref="F49" ca="1">SUM((F$1&gt;='Gastos com Pessoal'!$F$7:$F$106)*(F$1&lt;='Gastos com Pessoal'!$G$7:$G$106)*INDIRECT(CONCATENATE("'Encargos e Benefícios'!",$AX49)))+SUM((F$1&gt;='Gastos com Pessoal'!$F$113:$F$122)*(F$1&lt;='Gastos com Pessoal'!$G$113:$G$122)*INDIRECT(CONCATENATE("'Encargos e Benefícios'!",$AY49)))+SUM((F$1&gt;='Gastos com Pessoal'!$F$7:$F$106)*(F$1&lt;='Gastos com Pessoal'!$G$7:$G$106)*(IF('Gastos com Pessoal'!$H$7:$H$106&lt;=F$1,1,0))*INDIRECT(CONCATENATE("'Gastos com Pessoal'!",$AZ49)))+SUM((F$1&gt;='Gastos com Pessoal'!$F$113:$F$122)*(F$1&lt;='Gastos com Pessoal'!$G$113:$G$122)*(IF('Gastos com Pessoal'!$H$113:$H$122&lt;=F$1,1,0))*INDIRECT(CONCATENATE("'Gastos com Pessoal'!",$BA49)))+SUM((F$1&gt;='Gastos com Pessoal'!$F$7:$F$106)*(F$1&lt;='Gastos com Pessoal'!$G$7:$G$106)*(IF('Gastos com Pessoal'!$M$7:$M$106&lt;=F$1,1,0))*INDIRECT(CONCATENATE("'Gastos com Pessoal'!",$BB49)))+SUM((F$1&gt;='Gastos com Pessoal'!$F$113:$F$122)*(F$1&lt;='Gastos com Pessoal'!$G$113:$G$122)*(IF('Gastos com Pessoal'!$M$113:$M$122&lt;=F$1,1,0))*INDIRECT(CONCATENATE("'Gastos com Pessoal'!",$BC49)))+SUM((F$1&gt;='Gastos com Pessoal'!$F$7:$F$106)*(F$1&lt;='Gastos com Pessoal'!$G$7:$G$106)*(IF('Gastos com Pessoal'!$R$7:$R$106&lt;=F$1,1,0))*INDIRECT(CONCATENATE("'Gastos com Pessoal'!",$BD49)))+SUM((F$1&gt;='Gastos com Pessoal'!$F$113:$F$122)*(F$1&lt;='Gastos com Pessoal'!$G$113:$G$122)*(IF('Gastos com Pessoal'!$R$113:$R$122&lt;=F$1,1,0))*INDIRECT(CONCATENATE("'Gastos com Pessoal'!",$BE49)))</f>
        <v>0</v>
      </c>
      <c r="G49" s="152">
        <f t="array" aca="1" ref="G49" ca="1">SUM((G$1&gt;='Gastos com Pessoal'!$F$7:$F$106)*(G$1&lt;='Gastos com Pessoal'!$G$7:$G$106)*INDIRECT(CONCATENATE("'Encargos e Benefícios'!",$AX49)))+SUM((G$1&gt;='Gastos com Pessoal'!$F$113:$F$122)*(G$1&lt;='Gastos com Pessoal'!$G$113:$G$122)*INDIRECT(CONCATENATE("'Encargos e Benefícios'!",$AY49)))+SUM((G$1&gt;='Gastos com Pessoal'!$F$7:$F$106)*(G$1&lt;='Gastos com Pessoal'!$G$7:$G$106)*(IF('Gastos com Pessoal'!$H$7:$H$106&lt;=G$1,1,0))*INDIRECT(CONCATENATE("'Gastos com Pessoal'!",$AZ49)))+SUM((G$1&gt;='Gastos com Pessoal'!$F$113:$F$122)*(G$1&lt;='Gastos com Pessoal'!$G$113:$G$122)*(IF('Gastos com Pessoal'!$H$113:$H$122&lt;=G$1,1,0))*INDIRECT(CONCATENATE("'Gastos com Pessoal'!",$BA49)))+SUM((G$1&gt;='Gastos com Pessoal'!$F$7:$F$106)*(G$1&lt;='Gastos com Pessoal'!$G$7:$G$106)*(IF('Gastos com Pessoal'!$M$7:$M$106&lt;=G$1,1,0))*INDIRECT(CONCATENATE("'Gastos com Pessoal'!",$BB49)))+SUM((G$1&gt;='Gastos com Pessoal'!$F$113:$F$122)*(G$1&lt;='Gastos com Pessoal'!$G$113:$G$122)*(IF('Gastos com Pessoal'!$M$113:$M$122&lt;=G$1,1,0))*INDIRECT(CONCATENATE("'Gastos com Pessoal'!",$BC49)))+SUM((G$1&gt;='Gastos com Pessoal'!$F$7:$F$106)*(G$1&lt;='Gastos com Pessoal'!$G$7:$G$106)*(IF('Gastos com Pessoal'!$R$7:$R$106&lt;=G$1,1,0))*INDIRECT(CONCATENATE("'Gastos com Pessoal'!",$BD49)))+SUM((G$1&gt;='Gastos com Pessoal'!$F$113:$F$122)*(G$1&lt;='Gastos com Pessoal'!$G$113:$G$122)*(IF('Gastos com Pessoal'!$R$113:$R$122&lt;=G$1,1,0))*INDIRECT(CONCATENATE("'Gastos com Pessoal'!",$BE49)))</f>
        <v>0</v>
      </c>
      <c r="H49" s="152">
        <f t="array" aca="1" ref="H49" ca="1">SUM((H$1&gt;='Gastos com Pessoal'!$F$7:$F$106)*(H$1&lt;='Gastos com Pessoal'!$G$7:$G$106)*INDIRECT(CONCATENATE("'Encargos e Benefícios'!",$AX49)))+SUM((H$1&gt;='Gastos com Pessoal'!$F$113:$F$122)*(H$1&lt;='Gastos com Pessoal'!$G$113:$G$122)*INDIRECT(CONCATENATE("'Encargos e Benefícios'!",$AY49)))+SUM((H$1&gt;='Gastos com Pessoal'!$F$7:$F$106)*(H$1&lt;='Gastos com Pessoal'!$G$7:$G$106)*(IF('Gastos com Pessoal'!$H$7:$H$106&lt;=H$1,1,0))*INDIRECT(CONCATENATE("'Gastos com Pessoal'!",$AZ49)))+SUM((H$1&gt;='Gastos com Pessoal'!$F$113:$F$122)*(H$1&lt;='Gastos com Pessoal'!$G$113:$G$122)*(IF('Gastos com Pessoal'!$H$113:$H$122&lt;=H$1,1,0))*INDIRECT(CONCATENATE("'Gastos com Pessoal'!",$BA49)))+SUM((H$1&gt;='Gastos com Pessoal'!$F$7:$F$106)*(H$1&lt;='Gastos com Pessoal'!$G$7:$G$106)*(IF('Gastos com Pessoal'!$M$7:$M$106&lt;=H$1,1,0))*INDIRECT(CONCATENATE("'Gastos com Pessoal'!",$BB49)))+SUM((H$1&gt;='Gastos com Pessoal'!$F$113:$F$122)*(H$1&lt;='Gastos com Pessoal'!$G$113:$G$122)*(IF('Gastos com Pessoal'!$M$113:$M$122&lt;=H$1,1,0))*INDIRECT(CONCATENATE("'Gastos com Pessoal'!",$BC49)))+SUM((H$1&gt;='Gastos com Pessoal'!$F$7:$F$106)*(H$1&lt;='Gastos com Pessoal'!$G$7:$G$106)*(IF('Gastos com Pessoal'!$R$7:$R$106&lt;=H$1,1,0))*INDIRECT(CONCATENATE("'Gastos com Pessoal'!",$BD49)))+SUM((H$1&gt;='Gastos com Pessoal'!$F$113:$F$122)*(H$1&lt;='Gastos com Pessoal'!$G$113:$G$122)*(IF('Gastos com Pessoal'!$R$113:$R$122&lt;=H$1,1,0))*INDIRECT(CONCATENATE("'Gastos com Pessoal'!",$BE49)))</f>
        <v>0</v>
      </c>
      <c r="I49" s="152">
        <f t="array" aca="1" ref="I49" ca="1">SUM((I$1&gt;='Gastos com Pessoal'!$F$7:$F$106)*(I$1&lt;='Gastos com Pessoal'!$G$7:$G$106)*INDIRECT(CONCATENATE("'Encargos e Benefícios'!",$AX49)))+SUM((I$1&gt;='Gastos com Pessoal'!$F$113:$F$122)*(I$1&lt;='Gastos com Pessoal'!$G$113:$G$122)*INDIRECT(CONCATENATE("'Encargos e Benefícios'!",$AY49)))+SUM((I$1&gt;='Gastos com Pessoal'!$F$7:$F$106)*(I$1&lt;='Gastos com Pessoal'!$G$7:$G$106)*(IF('Gastos com Pessoal'!$H$7:$H$106&lt;=I$1,1,0))*INDIRECT(CONCATENATE("'Gastos com Pessoal'!",$AZ49)))+SUM((I$1&gt;='Gastos com Pessoal'!$F$113:$F$122)*(I$1&lt;='Gastos com Pessoal'!$G$113:$G$122)*(IF('Gastos com Pessoal'!$H$113:$H$122&lt;=I$1,1,0))*INDIRECT(CONCATENATE("'Gastos com Pessoal'!",$BA49)))+SUM((I$1&gt;='Gastos com Pessoal'!$F$7:$F$106)*(I$1&lt;='Gastos com Pessoal'!$G$7:$G$106)*(IF('Gastos com Pessoal'!$M$7:$M$106&lt;=I$1,1,0))*INDIRECT(CONCATENATE("'Gastos com Pessoal'!",$BB49)))+SUM((I$1&gt;='Gastos com Pessoal'!$F$113:$F$122)*(I$1&lt;='Gastos com Pessoal'!$G$113:$G$122)*(IF('Gastos com Pessoal'!$M$113:$M$122&lt;=I$1,1,0))*INDIRECT(CONCATENATE("'Gastos com Pessoal'!",$BC49)))+SUM((I$1&gt;='Gastos com Pessoal'!$F$7:$F$106)*(I$1&lt;='Gastos com Pessoal'!$G$7:$G$106)*(IF('Gastos com Pessoal'!$R$7:$R$106&lt;=I$1,1,0))*INDIRECT(CONCATENATE("'Gastos com Pessoal'!",$BD49)))+SUM((I$1&gt;='Gastos com Pessoal'!$F$113:$F$122)*(I$1&lt;='Gastos com Pessoal'!$G$113:$G$122)*(IF('Gastos com Pessoal'!$R$113:$R$122&lt;=I$1,1,0))*INDIRECT(CONCATENATE("'Gastos com Pessoal'!",$BE49)))</f>
        <v>0</v>
      </c>
      <c r="J49" s="152">
        <f t="array" aca="1" ref="J49" ca="1">SUM((J$1&gt;='Gastos com Pessoal'!$F$7:$F$106)*(J$1&lt;='Gastos com Pessoal'!$G$7:$G$106)*INDIRECT(CONCATENATE("'Encargos e Benefícios'!",$AX49)))+SUM((J$1&gt;='Gastos com Pessoal'!$F$113:$F$122)*(J$1&lt;='Gastos com Pessoal'!$G$113:$G$122)*INDIRECT(CONCATENATE("'Encargos e Benefícios'!",$AY49)))+SUM((J$1&gt;='Gastos com Pessoal'!$F$7:$F$106)*(J$1&lt;='Gastos com Pessoal'!$G$7:$G$106)*(IF('Gastos com Pessoal'!$H$7:$H$106&lt;=J$1,1,0))*INDIRECT(CONCATENATE("'Gastos com Pessoal'!",$AZ49)))+SUM((J$1&gt;='Gastos com Pessoal'!$F$113:$F$122)*(J$1&lt;='Gastos com Pessoal'!$G$113:$G$122)*(IF('Gastos com Pessoal'!$H$113:$H$122&lt;=J$1,1,0))*INDIRECT(CONCATENATE("'Gastos com Pessoal'!",$BA49)))+SUM((J$1&gt;='Gastos com Pessoal'!$F$7:$F$106)*(J$1&lt;='Gastos com Pessoal'!$G$7:$G$106)*(IF('Gastos com Pessoal'!$M$7:$M$106&lt;=J$1,1,0))*INDIRECT(CONCATENATE("'Gastos com Pessoal'!",$BB49)))+SUM((J$1&gt;='Gastos com Pessoal'!$F$113:$F$122)*(J$1&lt;='Gastos com Pessoal'!$G$113:$G$122)*(IF('Gastos com Pessoal'!$M$113:$M$122&lt;=J$1,1,0))*INDIRECT(CONCATENATE("'Gastos com Pessoal'!",$BC49)))+SUM((J$1&gt;='Gastos com Pessoal'!$F$7:$F$106)*(J$1&lt;='Gastos com Pessoal'!$G$7:$G$106)*(IF('Gastos com Pessoal'!$R$7:$R$106&lt;=J$1,1,0))*INDIRECT(CONCATENATE("'Gastos com Pessoal'!",$BD49)))+SUM((J$1&gt;='Gastos com Pessoal'!$F$113:$F$122)*(J$1&lt;='Gastos com Pessoal'!$G$113:$G$122)*(IF('Gastos com Pessoal'!$R$113:$R$122&lt;=J$1,1,0))*INDIRECT(CONCATENATE("'Gastos com Pessoal'!",$BE49)))</f>
        <v>0</v>
      </c>
      <c r="K49" s="152">
        <f t="array" aca="1" ref="K49" ca="1">SUM((K$1&gt;='Gastos com Pessoal'!$F$7:$F$106)*(K$1&lt;='Gastos com Pessoal'!$G$7:$G$106)*INDIRECT(CONCATENATE("'Encargos e Benefícios'!",$AX49)))+SUM((K$1&gt;='Gastos com Pessoal'!$F$113:$F$122)*(K$1&lt;='Gastos com Pessoal'!$G$113:$G$122)*INDIRECT(CONCATENATE("'Encargos e Benefícios'!",$AY49)))+SUM((K$1&gt;='Gastos com Pessoal'!$F$7:$F$106)*(K$1&lt;='Gastos com Pessoal'!$G$7:$G$106)*(IF('Gastos com Pessoal'!$H$7:$H$106&lt;=K$1,1,0))*INDIRECT(CONCATENATE("'Gastos com Pessoal'!",$AZ49)))+SUM((K$1&gt;='Gastos com Pessoal'!$F$113:$F$122)*(K$1&lt;='Gastos com Pessoal'!$G$113:$G$122)*(IF('Gastos com Pessoal'!$H$113:$H$122&lt;=K$1,1,0))*INDIRECT(CONCATENATE("'Gastos com Pessoal'!",$BA49)))+SUM((K$1&gt;='Gastos com Pessoal'!$F$7:$F$106)*(K$1&lt;='Gastos com Pessoal'!$G$7:$G$106)*(IF('Gastos com Pessoal'!$M$7:$M$106&lt;=K$1,1,0))*INDIRECT(CONCATENATE("'Gastos com Pessoal'!",$BB49)))+SUM((K$1&gt;='Gastos com Pessoal'!$F$113:$F$122)*(K$1&lt;='Gastos com Pessoal'!$G$113:$G$122)*(IF('Gastos com Pessoal'!$M$113:$M$122&lt;=K$1,1,0))*INDIRECT(CONCATENATE("'Gastos com Pessoal'!",$BC49)))+SUM((K$1&gt;='Gastos com Pessoal'!$F$7:$F$106)*(K$1&lt;='Gastos com Pessoal'!$G$7:$G$106)*(IF('Gastos com Pessoal'!$R$7:$R$106&lt;=K$1,1,0))*INDIRECT(CONCATENATE("'Gastos com Pessoal'!",$BD49)))+SUM((K$1&gt;='Gastos com Pessoal'!$F$113:$F$122)*(K$1&lt;='Gastos com Pessoal'!$G$113:$G$122)*(IF('Gastos com Pessoal'!$R$113:$R$122&lt;=K$1,1,0))*INDIRECT(CONCATENATE("'Gastos com Pessoal'!",$BE49)))</f>
        <v>0</v>
      </c>
      <c r="L49" s="152">
        <f t="array" aca="1" ref="L49" ca="1">SUM((L$1&gt;='Gastos com Pessoal'!$F$7:$F$106)*(L$1&lt;='Gastos com Pessoal'!$G$7:$G$106)*INDIRECT(CONCATENATE("'Encargos e Benefícios'!",$AX49)))+SUM((L$1&gt;='Gastos com Pessoal'!$F$113:$F$122)*(L$1&lt;='Gastos com Pessoal'!$G$113:$G$122)*INDIRECT(CONCATENATE("'Encargos e Benefícios'!",$AY49)))+SUM((L$1&gt;='Gastos com Pessoal'!$F$7:$F$106)*(L$1&lt;='Gastos com Pessoal'!$G$7:$G$106)*(IF('Gastos com Pessoal'!$H$7:$H$106&lt;=L$1,1,0))*INDIRECT(CONCATENATE("'Gastos com Pessoal'!",$AZ49)))+SUM((L$1&gt;='Gastos com Pessoal'!$F$113:$F$122)*(L$1&lt;='Gastos com Pessoal'!$G$113:$G$122)*(IF('Gastos com Pessoal'!$H$113:$H$122&lt;=L$1,1,0))*INDIRECT(CONCATENATE("'Gastos com Pessoal'!",$BA49)))+SUM((L$1&gt;='Gastos com Pessoal'!$F$7:$F$106)*(L$1&lt;='Gastos com Pessoal'!$G$7:$G$106)*(IF('Gastos com Pessoal'!$M$7:$M$106&lt;=L$1,1,0))*INDIRECT(CONCATENATE("'Gastos com Pessoal'!",$BB49)))+SUM((L$1&gt;='Gastos com Pessoal'!$F$113:$F$122)*(L$1&lt;='Gastos com Pessoal'!$G$113:$G$122)*(IF('Gastos com Pessoal'!$M$113:$M$122&lt;=L$1,1,0))*INDIRECT(CONCATENATE("'Gastos com Pessoal'!",$BC49)))+SUM((L$1&gt;='Gastos com Pessoal'!$F$7:$F$106)*(L$1&lt;='Gastos com Pessoal'!$G$7:$G$106)*(IF('Gastos com Pessoal'!$R$7:$R$106&lt;=L$1,1,0))*INDIRECT(CONCATENATE("'Gastos com Pessoal'!",$BD49)))+SUM((L$1&gt;='Gastos com Pessoal'!$F$113:$F$122)*(L$1&lt;='Gastos com Pessoal'!$G$113:$G$122)*(IF('Gastos com Pessoal'!$R$113:$R$122&lt;=L$1,1,0))*INDIRECT(CONCATENATE("'Gastos com Pessoal'!",$BE49)))</f>
        <v>0</v>
      </c>
      <c r="M49" s="152">
        <f t="array" aca="1" ref="M49" ca="1">SUM((M$1&gt;='Gastos com Pessoal'!$F$7:$F$106)*(M$1&lt;='Gastos com Pessoal'!$G$7:$G$106)*INDIRECT(CONCATENATE("'Encargos e Benefícios'!",$AX49)))+SUM((M$1&gt;='Gastos com Pessoal'!$F$113:$F$122)*(M$1&lt;='Gastos com Pessoal'!$G$113:$G$122)*INDIRECT(CONCATENATE("'Encargos e Benefícios'!",$AY49)))+SUM((M$1&gt;='Gastos com Pessoal'!$F$7:$F$106)*(M$1&lt;='Gastos com Pessoal'!$G$7:$G$106)*(IF('Gastos com Pessoal'!$H$7:$H$106&lt;=M$1,1,0))*INDIRECT(CONCATENATE("'Gastos com Pessoal'!",$AZ49)))+SUM((M$1&gt;='Gastos com Pessoal'!$F$113:$F$122)*(M$1&lt;='Gastos com Pessoal'!$G$113:$G$122)*(IF('Gastos com Pessoal'!$H$113:$H$122&lt;=M$1,1,0))*INDIRECT(CONCATENATE("'Gastos com Pessoal'!",$BA49)))+SUM((M$1&gt;='Gastos com Pessoal'!$F$7:$F$106)*(M$1&lt;='Gastos com Pessoal'!$G$7:$G$106)*(IF('Gastos com Pessoal'!$M$7:$M$106&lt;=M$1,1,0))*INDIRECT(CONCATENATE("'Gastos com Pessoal'!",$BB49)))+SUM((M$1&gt;='Gastos com Pessoal'!$F$113:$F$122)*(M$1&lt;='Gastos com Pessoal'!$G$113:$G$122)*(IF('Gastos com Pessoal'!$M$113:$M$122&lt;=M$1,1,0))*INDIRECT(CONCATENATE("'Gastos com Pessoal'!",$BC49)))+SUM((M$1&gt;='Gastos com Pessoal'!$F$7:$F$106)*(M$1&lt;='Gastos com Pessoal'!$G$7:$G$106)*(IF('Gastos com Pessoal'!$R$7:$R$106&lt;=M$1,1,0))*INDIRECT(CONCATENATE("'Gastos com Pessoal'!",$BD49)))+SUM((M$1&gt;='Gastos com Pessoal'!$F$113:$F$122)*(M$1&lt;='Gastos com Pessoal'!$G$113:$G$122)*(IF('Gastos com Pessoal'!$R$113:$R$122&lt;=M$1,1,0))*INDIRECT(CONCATENATE("'Gastos com Pessoal'!",$BE49)))</f>
        <v>0</v>
      </c>
      <c r="N49" s="152">
        <f t="array" aca="1" ref="N49" ca="1">SUM((N$1&gt;='Gastos com Pessoal'!$F$7:$F$106)*(N$1&lt;='Gastos com Pessoal'!$G$7:$G$106)*INDIRECT(CONCATENATE("'Encargos e Benefícios'!",$AX49)))+SUM((N$1&gt;='Gastos com Pessoal'!$F$113:$F$122)*(N$1&lt;='Gastos com Pessoal'!$G$113:$G$122)*INDIRECT(CONCATENATE("'Encargos e Benefícios'!",$AY49)))+SUM((N$1&gt;='Gastos com Pessoal'!$F$7:$F$106)*(N$1&lt;='Gastos com Pessoal'!$G$7:$G$106)*(IF('Gastos com Pessoal'!$H$7:$H$106&lt;=N$1,1,0))*INDIRECT(CONCATENATE("'Gastos com Pessoal'!",$AZ49)))+SUM((N$1&gt;='Gastos com Pessoal'!$F$113:$F$122)*(N$1&lt;='Gastos com Pessoal'!$G$113:$G$122)*(IF('Gastos com Pessoal'!$H$113:$H$122&lt;=N$1,1,0))*INDIRECT(CONCATENATE("'Gastos com Pessoal'!",$BA49)))+SUM((N$1&gt;='Gastos com Pessoal'!$F$7:$F$106)*(N$1&lt;='Gastos com Pessoal'!$G$7:$G$106)*(IF('Gastos com Pessoal'!$M$7:$M$106&lt;=N$1,1,0))*INDIRECT(CONCATENATE("'Gastos com Pessoal'!",$BB49)))+SUM((N$1&gt;='Gastos com Pessoal'!$F$113:$F$122)*(N$1&lt;='Gastos com Pessoal'!$G$113:$G$122)*(IF('Gastos com Pessoal'!$M$113:$M$122&lt;=N$1,1,0))*INDIRECT(CONCATENATE("'Gastos com Pessoal'!",$BC49)))+SUM((N$1&gt;='Gastos com Pessoal'!$F$7:$F$106)*(N$1&lt;='Gastos com Pessoal'!$G$7:$G$106)*(IF('Gastos com Pessoal'!$R$7:$R$106&lt;=N$1,1,0))*INDIRECT(CONCATENATE("'Gastos com Pessoal'!",$BD49)))+SUM((N$1&gt;='Gastos com Pessoal'!$F$113:$F$122)*(N$1&lt;='Gastos com Pessoal'!$G$113:$G$122)*(IF('Gastos com Pessoal'!$R$113:$R$122&lt;=N$1,1,0))*INDIRECT(CONCATENATE("'Gastos com Pessoal'!",$BE49)))</f>
        <v>0</v>
      </c>
      <c r="O49" s="152">
        <f t="array" aca="1" ref="O49" ca="1">SUM((O$1&gt;='Gastos com Pessoal'!$F$7:$F$106)*(O$1&lt;='Gastos com Pessoal'!$G$7:$G$106)*INDIRECT(CONCATENATE("'Encargos e Benefícios'!",$AX49)))+SUM((O$1&gt;='Gastos com Pessoal'!$F$113:$F$122)*(O$1&lt;='Gastos com Pessoal'!$G$113:$G$122)*INDIRECT(CONCATENATE("'Encargos e Benefícios'!",$AY49)))+SUM((O$1&gt;='Gastos com Pessoal'!$F$7:$F$106)*(O$1&lt;='Gastos com Pessoal'!$G$7:$G$106)*(IF('Gastos com Pessoal'!$H$7:$H$106&lt;=O$1,1,0))*INDIRECT(CONCATENATE("'Gastos com Pessoal'!",$AZ49)))+SUM((O$1&gt;='Gastos com Pessoal'!$F$113:$F$122)*(O$1&lt;='Gastos com Pessoal'!$G$113:$G$122)*(IF('Gastos com Pessoal'!$H$113:$H$122&lt;=O$1,1,0))*INDIRECT(CONCATENATE("'Gastos com Pessoal'!",$BA49)))+SUM((O$1&gt;='Gastos com Pessoal'!$F$7:$F$106)*(O$1&lt;='Gastos com Pessoal'!$G$7:$G$106)*(IF('Gastos com Pessoal'!$M$7:$M$106&lt;=O$1,1,0))*INDIRECT(CONCATENATE("'Gastos com Pessoal'!",$BB49)))+SUM((O$1&gt;='Gastos com Pessoal'!$F$113:$F$122)*(O$1&lt;='Gastos com Pessoal'!$G$113:$G$122)*(IF('Gastos com Pessoal'!$M$113:$M$122&lt;=O$1,1,0))*INDIRECT(CONCATENATE("'Gastos com Pessoal'!",$BC49)))+SUM((O$1&gt;='Gastos com Pessoal'!$F$7:$F$106)*(O$1&lt;='Gastos com Pessoal'!$G$7:$G$106)*(IF('Gastos com Pessoal'!$R$7:$R$106&lt;=O$1,1,0))*INDIRECT(CONCATENATE("'Gastos com Pessoal'!",$BD49)))+SUM((O$1&gt;='Gastos com Pessoal'!$F$113:$F$122)*(O$1&lt;='Gastos com Pessoal'!$G$113:$G$122)*(IF('Gastos com Pessoal'!$R$113:$R$122&lt;=O$1,1,0))*INDIRECT(CONCATENATE("'Gastos com Pessoal'!",$BE49)))</f>
        <v>0</v>
      </c>
      <c r="P49" s="152">
        <f t="array" aca="1" ref="P49" ca="1">SUM((P$1&gt;='Gastos com Pessoal'!$F$7:$F$106)*(P$1&lt;='Gastos com Pessoal'!$G$7:$G$106)*INDIRECT(CONCATENATE("'Encargos e Benefícios'!",$AX49)))+SUM((P$1&gt;='Gastos com Pessoal'!$F$113:$F$122)*(P$1&lt;='Gastos com Pessoal'!$G$113:$G$122)*INDIRECT(CONCATENATE("'Encargos e Benefícios'!",$AY49)))+SUM((P$1&gt;='Gastos com Pessoal'!$F$7:$F$106)*(P$1&lt;='Gastos com Pessoal'!$G$7:$G$106)*(IF('Gastos com Pessoal'!$H$7:$H$106&lt;=P$1,1,0))*INDIRECT(CONCATENATE("'Gastos com Pessoal'!",$AZ49)))+SUM((P$1&gt;='Gastos com Pessoal'!$F$113:$F$122)*(P$1&lt;='Gastos com Pessoal'!$G$113:$G$122)*(IF('Gastos com Pessoal'!$H$113:$H$122&lt;=P$1,1,0))*INDIRECT(CONCATENATE("'Gastos com Pessoal'!",$BA49)))+SUM((P$1&gt;='Gastos com Pessoal'!$F$7:$F$106)*(P$1&lt;='Gastos com Pessoal'!$G$7:$G$106)*(IF('Gastos com Pessoal'!$M$7:$M$106&lt;=P$1,1,0))*INDIRECT(CONCATENATE("'Gastos com Pessoal'!",$BB49)))+SUM((P$1&gt;='Gastos com Pessoal'!$F$113:$F$122)*(P$1&lt;='Gastos com Pessoal'!$G$113:$G$122)*(IF('Gastos com Pessoal'!$M$113:$M$122&lt;=P$1,1,0))*INDIRECT(CONCATENATE("'Gastos com Pessoal'!",$BC49)))+SUM((P$1&gt;='Gastos com Pessoal'!$F$7:$F$106)*(P$1&lt;='Gastos com Pessoal'!$G$7:$G$106)*(IF('Gastos com Pessoal'!$R$7:$R$106&lt;=P$1,1,0))*INDIRECT(CONCATENATE("'Gastos com Pessoal'!",$BD49)))+SUM((P$1&gt;='Gastos com Pessoal'!$F$113:$F$122)*(P$1&lt;='Gastos com Pessoal'!$G$113:$G$122)*(IF('Gastos com Pessoal'!$R$113:$R$122&lt;=P$1,1,0))*INDIRECT(CONCATENATE("'Gastos com Pessoal'!",$BE49)))</f>
        <v>0</v>
      </c>
      <c r="Q49" s="152">
        <f t="array" aca="1" ref="Q49" ca="1">SUM((Q$1&gt;='Gastos com Pessoal'!$F$7:$F$106)*(Q$1&lt;='Gastos com Pessoal'!$G$7:$G$106)*INDIRECT(CONCATENATE("'Encargos e Benefícios'!",$AX49)))+SUM((Q$1&gt;='Gastos com Pessoal'!$F$113:$F$122)*(Q$1&lt;='Gastos com Pessoal'!$G$113:$G$122)*INDIRECT(CONCATENATE("'Encargos e Benefícios'!",$AY49)))+SUM((Q$1&gt;='Gastos com Pessoal'!$F$7:$F$106)*(Q$1&lt;='Gastos com Pessoal'!$G$7:$G$106)*(IF('Gastos com Pessoal'!$H$7:$H$106&lt;=Q$1,1,0))*INDIRECT(CONCATENATE("'Gastos com Pessoal'!",$AZ49)))+SUM((Q$1&gt;='Gastos com Pessoal'!$F$113:$F$122)*(Q$1&lt;='Gastos com Pessoal'!$G$113:$G$122)*(IF('Gastos com Pessoal'!$H$113:$H$122&lt;=Q$1,1,0))*INDIRECT(CONCATENATE("'Gastos com Pessoal'!",$BA49)))+SUM((Q$1&gt;='Gastos com Pessoal'!$F$7:$F$106)*(Q$1&lt;='Gastos com Pessoal'!$G$7:$G$106)*(IF('Gastos com Pessoal'!$M$7:$M$106&lt;=Q$1,1,0))*INDIRECT(CONCATENATE("'Gastos com Pessoal'!",$BB49)))+SUM((Q$1&gt;='Gastos com Pessoal'!$F$113:$F$122)*(Q$1&lt;='Gastos com Pessoal'!$G$113:$G$122)*(IF('Gastos com Pessoal'!$M$113:$M$122&lt;=Q$1,1,0))*INDIRECT(CONCATENATE("'Gastos com Pessoal'!",$BC49)))+SUM((Q$1&gt;='Gastos com Pessoal'!$F$7:$F$106)*(Q$1&lt;='Gastos com Pessoal'!$G$7:$G$106)*(IF('Gastos com Pessoal'!$R$7:$R$106&lt;=Q$1,1,0))*INDIRECT(CONCATENATE("'Gastos com Pessoal'!",$BD49)))+SUM((Q$1&gt;='Gastos com Pessoal'!$F$113:$F$122)*(Q$1&lt;='Gastos com Pessoal'!$G$113:$G$122)*(IF('Gastos com Pessoal'!$R$113:$R$122&lt;=Q$1,1,0))*INDIRECT(CONCATENATE("'Gastos com Pessoal'!",$BE49)))</f>
        <v>0</v>
      </c>
      <c r="R49" s="152">
        <f t="array" aca="1" ref="R49" ca="1">SUM((R$1&gt;='Gastos com Pessoal'!$F$7:$F$106)*(R$1&lt;='Gastos com Pessoal'!$G$7:$G$106)*INDIRECT(CONCATENATE("'Encargos e Benefícios'!",$AX49)))+SUM((R$1&gt;='Gastos com Pessoal'!$F$113:$F$122)*(R$1&lt;='Gastos com Pessoal'!$G$113:$G$122)*INDIRECT(CONCATENATE("'Encargos e Benefícios'!",$AY49)))+SUM((R$1&gt;='Gastos com Pessoal'!$F$7:$F$106)*(R$1&lt;='Gastos com Pessoal'!$G$7:$G$106)*(IF('Gastos com Pessoal'!$H$7:$H$106&lt;=R$1,1,0))*INDIRECT(CONCATENATE("'Gastos com Pessoal'!",$AZ49)))+SUM((R$1&gt;='Gastos com Pessoal'!$F$113:$F$122)*(R$1&lt;='Gastos com Pessoal'!$G$113:$G$122)*(IF('Gastos com Pessoal'!$H$113:$H$122&lt;=R$1,1,0))*INDIRECT(CONCATENATE("'Gastos com Pessoal'!",$BA49)))+SUM((R$1&gt;='Gastos com Pessoal'!$F$7:$F$106)*(R$1&lt;='Gastos com Pessoal'!$G$7:$G$106)*(IF('Gastos com Pessoal'!$M$7:$M$106&lt;=R$1,1,0))*INDIRECT(CONCATENATE("'Gastos com Pessoal'!",$BB49)))+SUM((R$1&gt;='Gastos com Pessoal'!$F$113:$F$122)*(R$1&lt;='Gastos com Pessoal'!$G$113:$G$122)*(IF('Gastos com Pessoal'!$M$113:$M$122&lt;=R$1,1,0))*INDIRECT(CONCATENATE("'Gastos com Pessoal'!",$BC49)))+SUM((R$1&gt;='Gastos com Pessoal'!$F$7:$F$106)*(R$1&lt;='Gastos com Pessoal'!$G$7:$G$106)*(IF('Gastos com Pessoal'!$R$7:$R$106&lt;=R$1,1,0))*INDIRECT(CONCATENATE("'Gastos com Pessoal'!",$BD49)))+SUM((R$1&gt;='Gastos com Pessoal'!$F$113:$F$122)*(R$1&lt;='Gastos com Pessoal'!$G$113:$G$122)*(IF('Gastos com Pessoal'!$R$113:$R$122&lt;=R$1,1,0))*INDIRECT(CONCATENATE("'Gastos com Pessoal'!",$BE49)))</f>
        <v>0</v>
      </c>
      <c r="S49" s="152">
        <f t="array" aca="1" ref="S49" ca="1">SUM((S$1&gt;='Gastos com Pessoal'!$F$7:$F$106)*(S$1&lt;='Gastos com Pessoal'!$G$7:$G$106)*INDIRECT(CONCATENATE("'Encargos e Benefícios'!",$AX49)))+SUM((S$1&gt;='Gastos com Pessoal'!$F$113:$F$122)*(S$1&lt;='Gastos com Pessoal'!$G$113:$G$122)*INDIRECT(CONCATENATE("'Encargos e Benefícios'!",$AY49)))+SUM((S$1&gt;='Gastos com Pessoal'!$F$7:$F$106)*(S$1&lt;='Gastos com Pessoal'!$G$7:$G$106)*(IF('Gastos com Pessoal'!$H$7:$H$106&lt;=S$1,1,0))*INDIRECT(CONCATENATE("'Gastos com Pessoal'!",$AZ49)))+SUM((S$1&gt;='Gastos com Pessoal'!$F$113:$F$122)*(S$1&lt;='Gastos com Pessoal'!$G$113:$G$122)*(IF('Gastos com Pessoal'!$H$113:$H$122&lt;=S$1,1,0))*INDIRECT(CONCATENATE("'Gastos com Pessoal'!",$BA49)))+SUM((S$1&gt;='Gastos com Pessoal'!$F$7:$F$106)*(S$1&lt;='Gastos com Pessoal'!$G$7:$G$106)*(IF('Gastos com Pessoal'!$M$7:$M$106&lt;=S$1,1,0))*INDIRECT(CONCATENATE("'Gastos com Pessoal'!",$BB49)))+SUM((S$1&gt;='Gastos com Pessoal'!$F$113:$F$122)*(S$1&lt;='Gastos com Pessoal'!$G$113:$G$122)*(IF('Gastos com Pessoal'!$M$113:$M$122&lt;=S$1,1,0))*INDIRECT(CONCATENATE("'Gastos com Pessoal'!",$BC49)))+SUM((S$1&gt;='Gastos com Pessoal'!$F$7:$F$106)*(S$1&lt;='Gastos com Pessoal'!$G$7:$G$106)*(IF('Gastos com Pessoal'!$R$7:$R$106&lt;=S$1,1,0))*INDIRECT(CONCATENATE("'Gastos com Pessoal'!",$BD49)))+SUM((S$1&gt;='Gastos com Pessoal'!$F$113:$F$122)*(S$1&lt;='Gastos com Pessoal'!$G$113:$G$122)*(IF('Gastos com Pessoal'!$R$113:$R$122&lt;=S$1,1,0))*INDIRECT(CONCATENATE("'Gastos com Pessoal'!",$BE49)))</f>
        <v>0</v>
      </c>
      <c r="T49" s="152">
        <f t="array" aca="1" ref="T49" ca="1">SUM((T$1&gt;='Gastos com Pessoal'!$F$7:$F$106)*(T$1&lt;='Gastos com Pessoal'!$G$7:$G$106)*INDIRECT(CONCATENATE("'Encargos e Benefícios'!",$AX49)))+SUM((T$1&gt;='Gastos com Pessoal'!$F$113:$F$122)*(T$1&lt;='Gastos com Pessoal'!$G$113:$G$122)*INDIRECT(CONCATENATE("'Encargos e Benefícios'!",$AY49)))+SUM((T$1&gt;='Gastos com Pessoal'!$F$7:$F$106)*(T$1&lt;='Gastos com Pessoal'!$G$7:$G$106)*(IF('Gastos com Pessoal'!$H$7:$H$106&lt;=T$1,1,0))*INDIRECT(CONCATENATE("'Gastos com Pessoal'!",$AZ49)))+SUM((T$1&gt;='Gastos com Pessoal'!$F$113:$F$122)*(T$1&lt;='Gastos com Pessoal'!$G$113:$G$122)*(IF('Gastos com Pessoal'!$H$113:$H$122&lt;=T$1,1,0))*INDIRECT(CONCATENATE("'Gastos com Pessoal'!",$BA49)))+SUM((T$1&gt;='Gastos com Pessoal'!$F$7:$F$106)*(T$1&lt;='Gastos com Pessoal'!$G$7:$G$106)*(IF('Gastos com Pessoal'!$M$7:$M$106&lt;=T$1,1,0))*INDIRECT(CONCATENATE("'Gastos com Pessoal'!",$BB49)))+SUM((T$1&gt;='Gastos com Pessoal'!$F$113:$F$122)*(T$1&lt;='Gastos com Pessoal'!$G$113:$G$122)*(IF('Gastos com Pessoal'!$M$113:$M$122&lt;=T$1,1,0))*INDIRECT(CONCATENATE("'Gastos com Pessoal'!",$BC49)))+SUM((T$1&gt;='Gastos com Pessoal'!$F$7:$F$106)*(T$1&lt;='Gastos com Pessoal'!$G$7:$G$106)*(IF('Gastos com Pessoal'!$R$7:$R$106&lt;=T$1,1,0))*INDIRECT(CONCATENATE("'Gastos com Pessoal'!",$BD49)))+SUM((T$1&gt;='Gastos com Pessoal'!$F$113:$F$122)*(T$1&lt;='Gastos com Pessoal'!$G$113:$G$122)*(IF('Gastos com Pessoal'!$R$113:$R$122&lt;=T$1,1,0))*INDIRECT(CONCATENATE("'Gastos com Pessoal'!",$BE49)))</f>
        <v>0</v>
      </c>
      <c r="U49" s="152">
        <f t="array" aca="1" ref="U49" ca="1">SUM((U$1&gt;='Gastos com Pessoal'!$F$7:$F$106)*(U$1&lt;='Gastos com Pessoal'!$G$7:$G$106)*INDIRECT(CONCATENATE("'Encargos e Benefícios'!",$AX49)))+SUM((U$1&gt;='Gastos com Pessoal'!$F$113:$F$122)*(U$1&lt;='Gastos com Pessoal'!$G$113:$G$122)*INDIRECT(CONCATENATE("'Encargos e Benefícios'!",$AY49)))+SUM((U$1&gt;='Gastos com Pessoal'!$F$7:$F$106)*(U$1&lt;='Gastos com Pessoal'!$G$7:$G$106)*(IF('Gastos com Pessoal'!$H$7:$H$106&lt;=U$1,1,0))*INDIRECT(CONCATENATE("'Gastos com Pessoal'!",$AZ49)))+SUM((U$1&gt;='Gastos com Pessoal'!$F$113:$F$122)*(U$1&lt;='Gastos com Pessoal'!$G$113:$G$122)*(IF('Gastos com Pessoal'!$H$113:$H$122&lt;=U$1,1,0))*INDIRECT(CONCATENATE("'Gastos com Pessoal'!",$BA49)))+SUM((U$1&gt;='Gastos com Pessoal'!$F$7:$F$106)*(U$1&lt;='Gastos com Pessoal'!$G$7:$G$106)*(IF('Gastos com Pessoal'!$M$7:$M$106&lt;=U$1,1,0))*INDIRECT(CONCATENATE("'Gastos com Pessoal'!",$BB49)))+SUM((U$1&gt;='Gastos com Pessoal'!$F$113:$F$122)*(U$1&lt;='Gastos com Pessoal'!$G$113:$G$122)*(IF('Gastos com Pessoal'!$M$113:$M$122&lt;=U$1,1,0))*INDIRECT(CONCATENATE("'Gastos com Pessoal'!",$BC49)))+SUM((U$1&gt;='Gastos com Pessoal'!$F$7:$F$106)*(U$1&lt;='Gastos com Pessoal'!$G$7:$G$106)*(IF('Gastos com Pessoal'!$R$7:$R$106&lt;=U$1,1,0))*INDIRECT(CONCATENATE("'Gastos com Pessoal'!",$BD49)))+SUM((U$1&gt;='Gastos com Pessoal'!$F$113:$F$122)*(U$1&lt;='Gastos com Pessoal'!$G$113:$G$122)*(IF('Gastos com Pessoal'!$R$113:$R$122&lt;=U$1,1,0))*INDIRECT(CONCATENATE("'Gastos com Pessoal'!",$BE49)))</f>
        <v>0</v>
      </c>
      <c r="V49" s="152">
        <f t="array" aca="1" ref="V49" ca="1">SUM((V$1&gt;='Gastos com Pessoal'!$F$7:$F$106)*(V$1&lt;='Gastos com Pessoal'!$G$7:$G$106)*INDIRECT(CONCATENATE("'Encargos e Benefícios'!",$AX49)))+SUM((V$1&gt;='Gastos com Pessoal'!$F$113:$F$122)*(V$1&lt;='Gastos com Pessoal'!$G$113:$G$122)*INDIRECT(CONCATENATE("'Encargos e Benefícios'!",$AY49)))+SUM((V$1&gt;='Gastos com Pessoal'!$F$7:$F$106)*(V$1&lt;='Gastos com Pessoal'!$G$7:$G$106)*(IF('Gastos com Pessoal'!$H$7:$H$106&lt;=V$1,1,0))*INDIRECT(CONCATENATE("'Gastos com Pessoal'!",$AZ49)))+SUM((V$1&gt;='Gastos com Pessoal'!$F$113:$F$122)*(V$1&lt;='Gastos com Pessoal'!$G$113:$G$122)*(IF('Gastos com Pessoal'!$H$113:$H$122&lt;=V$1,1,0))*INDIRECT(CONCATENATE("'Gastos com Pessoal'!",$BA49)))+SUM((V$1&gt;='Gastos com Pessoal'!$F$7:$F$106)*(V$1&lt;='Gastos com Pessoal'!$G$7:$G$106)*(IF('Gastos com Pessoal'!$M$7:$M$106&lt;=V$1,1,0))*INDIRECT(CONCATENATE("'Gastos com Pessoal'!",$BB49)))+SUM((V$1&gt;='Gastos com Pessoal'!$F$113:$F$122)*(V$1&lt;='Gastos com Pessoal'!$G$113:$G$122)*(IF('Gastos com Pessoal'!$M$113:$M$122&lt;=V$1,1,0))*INDIRECT(CONCATENATE("'Gastos com Pessoal'!",$BC49)))+SUM((V$1&gt;='Gastos com Pessoal'!$F$7:$F$106)*(V$1&lt;='Gastos com Pessoal'!$G$7:$G$106)*(IF('Gastos com Pessoal'!$R$7:$R$106&lt;=V$1,1,0))*INDIRECT(CONCATENATE("'Gastos com Pessoal'!",$BD49)))+SUM((V$1&gt;='Gastos com Pessoal'!$F$113:$F$122)*(V$1&lt;='Gastos com Pessoal'!$G$113:$G$122)*(IF('Gastos com Pessoal'!$R$113:$R$122&lt;=V$1,1,0))*INDIRECT(CONCATENATE("'Gastos com Pessoal'!",$BE49)))</f>
        <v>0</v>
      </c>
      <c r="W49" s="152">
        <f t="array" aca="1" ref="W49" ca="1">SUM((W$1&gt;='Gastos com Pessoal'!$F$7:$F$106)*(W$1&lt;='Gastos com Pessoal'!$G$7:$G$106)*INDIRECT(CONCATENATE("'Encargos e Benefícios'!",$AX49)))+SUM((W$1&gt;='Gastos com Pessoal'!$F$113:$F$122)*(W$1&lt;='Gastos com Pessoal'!$G$113:$G$122)*INDIRECT(CONCATENATE("'Encargos e Benefícios'!",$AY49)))+SUM((W$1&gt;='Gastos com Pessoal'!$F$7:$F$106)*(W$1&lt;='Gastos com Pessoal'!$G$7:$G$106)*(IF('Gastos com Pessoal'!$H$7:$H$106&lt;=W$1,1,0))*INDIRECT(CONCATENATE("'Gastos com Pessoal'!",$AZ49)))+SUM((W$1&gt;='Gastos com Pessoal'!$F$113:$F$122)*(W$1&lt;='Gastos com Pessoal'!$G$113:$G$122)*(IF('Gastos com Pessoal'!$H$113:$H$122&lt;=W$1,1,0))*INDIRECT(CONCATENATE("'Gastos com Pessoal'!",$BA49)))+SUM((W$1&gt;='Gastos com Pessoal'!$F$7:$F$106)*(W$1&lt;='Gastos com Pessoal'!$G$7:$G$106)*(IF('Gastos com Pessoal'!$M$7:$M$106&lt;=W$1,1,0))*INDIRECT(CONCATENATE("'Gastos com Pessoal'!",$BB49)))+SUM((W$1&gt;='Gastos com Pessoal'!$F$113:$F$122)*(W$1&lt;='Gastos com Pessoal'!$G$113:$G$122)*(IF('Gastos com Pessoal'!$M$113:$M$122&lt;=W$1,1,0))*INDIRECT(CONCATENATE("'Gastos com Pessoal'!",$BC49)))+SUM((W$1&gt;='Gastos com Pessoal'!$F$7:$F$106)*(W$1&lt;='Gastos com Pessoal'!$G$7:$G$106)*(IF('Gastos com Pessoal'!$R$7:$R$106&lt;=W$1,1,0))*INDIRECT(CONCATENATE("'Gastos com Pessoal'!",$BD49)))+SUM((W$1&gt;='Gastos com Pessoal'!$F$113:$F$122)*(W$1&lt;='Gastos com Pessoal'!$G$113:$G$122)*(IF('Gastos com Pessoal'!$R$113:$R$122&lt;=W$1,1,0))*INDIRECT(CONCATENATE("'Gastos com Pessoal'!",$BE49)))</f>
        <v>0</v>
      </c>
      <c r="X49" s="152">
        <f t="array" aca="1" ref="X49" ca="1">SUM((X$1&gt;='Gastos com Pessoal'!$F$7:$F$106)*(X$1&lt;='Gastos com Pessoal'!$G$7:$G$106)*INDIRECT(CONCATENATE("'Encargos e Benefícios'!",$AX49)))+SUM((X$1&gt;='Gastos com Pessoal'!$F$113:$F$122)*(X$1&lt;='Gastos com Pessoal'!$G$113:$G$122)*INDIRECT(CONCATENATE("'Encargos e Benefícios'!",$AY49)))+SUM((X$1&gt;='Gastos com Pessoal'!$F$7:$F$106)*(X$1&lt;='Gastos com Pessoal'!$G$7:$G$106)*(IF('Gastos com Pessoal'!$H$7:$H$106&lt;=X$1,1,0))*INDIRECT(CONCATENATE("'Gastos com Pessoal'!",$AZ49)))+SUM((X$1&gt;='Gastos com Pessoal'!$F$113:$F$122)*(X$1&lt;='Gastos com Pessoal'!$G$113:$G$122)*(IF('Gastos com Pessoal'!$H$113:$H$122&lt;=X$1,1,0))*INDIRECT(CONCATENATE("'Gastos com Pessoal'!",$BA49)))+SUM((X$1&gt;='Gastos com Pessoal'!$F$7:$F$106)*(X$1&lt;='Gastos com Pessoal'!$G$7:$G$106)*(IF('Gastos com Pessoal'!$M$7:$M$106&lt;=X$1,1,0))*INDIRECT(CONCATENATE("'Gastos com Pessoal'!",$BB49)))+SUM((X$1&gt;='Gastos com Pessoal'!$F$113:$F$122)*(X$1&lt;='Gastos com Pessoal'!$G$113:$G$122)*(IF('Gastos com Pessoal'!$M$113:$M$122&lt;=X$1,1,0))*INDIRECT(CONCATENATE("'Gastos com Pessoal'!",$BC49)))+SUM((X$1&gt;='Gastos com Pessoal'!$F$7:$F$106)*(X$1&lt;='Gastos com Pessoal'!$G$7:$G$106)*(IF('Gastos com Pessoal'!$R$7:$R$106&lt;=X$1,1,0))*INDIRECT(CONCATENATE("'Gastos com Pessoal'!",$BD49)))+SUM((X$1&gt;='Gastos com Pessoal'!$F$113:$F$122)*(X$1&lt;='Gastos com Pessoal'!$G$113:$G$122)*(IF('Gastos com Pessoal'!$R$113:$R$122&lt;=X$1,1,0))*INDIRECT(CONCATENATE("'Gastos com Pessoal'!",$BE49)))</f>
        <v>0</v>
      </c>
      <c r="Y49" s="152">
        <f t="array" aca="1" ref="Y49" ca="1">SUM((Y$1&gt;='Gastos com Pessoal'!$F$7:$F$106)*(Y$1&lt;='Gastos com Pessoal'!$G$7:$G$106)*INDIRECT(CONCATENATE("'Encargos e Benefícios'!",$AX49)))+SUM((Y$1&gt;='Gastos com Pessoal'!$F$113:$F$122)*(Y$1&lt;='Gastos com Pessoal'!$G$113:$G$122)*INDIRECT(CONCATENATE("'Encargos e Benefícios'!",$AY49)))+SUM((Y$1&gt;='Gastos com Pessoal'!$F$7:$F$106)*(Y$1&lt;='Gastos com Pessoal'!$G$7:$G$106)*(IF('Gastos com Pessoal'!$H$7:$H$106&lt;=Y$1,1,0))*INDIRECT(CONCATENATE("'Gastos com Pessoal'!",$AZ49)))+SUM((Y$1&gt;='Gastos com Pessoal'!$F$113:$F$122)*(Y$1&lt;='Gastos com Pessoal'!$G$113:$G$122)*(IF('Gastos com Pessoal'!$H$113:$H$122&lt;=Y$1,1,0))*INDIRECT(CONCATENATE("'Gastos com Pessoal'!",$BA49)))+SUM((Y$1&gt;='Gastos com Pessoal'!$F$7:$F$106)*(Y$1&lt;='Gastos com Pessoal'!$G$7:$G$106)*(IF('Gastos com Pessoal'!$M$7:$M$106&lt;=Y$1,1,0))*INDIRECT(CONCATENATE("'Gastos com Pessoal'!",$BB49)))+SUM((Y$1&gt;='Gastos com Pessoal'!$F$113:$F$122)*(Y$1&lt;='Gastos com Pessoal'!$G$113:$G$122)*(IF('Gastos com Pessoal'!$M$113:$M$122&lt;=Y$1,1,0))*INDIRECT(CONCATENATE("'Gastos com Pessoal'!",$BC49)))+SUM((Y$1&gt;='Gastos com Pessoal'!$F$7:$F$106)*(Y$1&lt;='Gastos com Pessoal'!$G$7:$G$106)*(IF('Gastos com Pessoal'!$R$7:$R$106&lt;=Y$1,1,0))*INDIRECT(CONCATENATE("'Gastos com Pessoal'!",$BD49)))+SUM((Y$1&gt;='Gastos com Pessoal'!$F$113:$F$122)*(Y$1&lt;='Gastos com Pessoal'!$G$113:$G$122)*(IF('Gastos com Pessoal'!$R$113:$R$122&lt;=Y$1,1,0))*INDIRECT(CONCATENATE("'Gastos com Pessoal'!",$BE49)))</f>
        <v>0</v>
      </c>
      <c r="Z49" s="152">
        <f t="array" aca="1" ref="Z49" ca="1">SUM((Z$1&gt;='Gastos com Pessoal'!$F$7:$F$106)*(Z$1&lt;='Gastos com Pessoal'!$G$7:$G$106)*INDIRECT(CONCATENATE("'Encargos e Benefícios'!",$AX49)))+SUM((Z$1&gt;='Gastos com Pessoal'!$F$113:$F$122)*(Z$1&lt;='Gastos com Pessoal'!$G$113:$G$122)*INDIRECT(CONCATENATE("'Encargos e Benefícios'!",$AY49)))+SUM((Z$1&gt;='Gastos com Pessoal'!$F$7:$F$106)*(Z$1&lt;='Gastos com Pessoal'!$G$7:$G$106)*(IF('Gastos com Pessoal'!$H$7:$H$106&lt;=Z$1,1,0))*INDIRECT(CONCATENATE("'Gastos com Pessoal'!",$AZ49)))+SUM((Z$1&gt;='Gastos com Pessoal'!$F$113:$F$122)*(Z$1&lt;='Gastos com Pessoal'!$G$113:$G$122)*(IF('Gastos com Pessoal'!$H$113:$H$122&lt;=Z$1,1,0))*INDIRECT(CONCATENATE("'Gastos com Pessoal'!",$BA49)))+SUM((Z$1&gt;='Gastos com Pessoal'!$F$7:$F$106)*(Z$1&lt;='Gastos com Pessoal'!$G$7:$G$106)*(IF('Gastos com Pessoal'!$M$7:$M$106&lt;=Z$1,1,0))*INDIRECT(CONCATENATE("'Gastos com Pessoal'!",$BB49)))+SUM((Z$1&gt;='Gastos com Pessoal'!$F$113:$F$122)*(Z$1&lt;='Gastos com Pessoal'!$G$113:$G$122)*(IF('Gastos com Pessoal'!$M$113:$M$122&lt;=Z$1,1,0))*INDIRECT(CONCATENATE("'Gastos com Pessoal'!",$BC49)))+SUM((Z$1&gt;='Gastos com Pessoal'!$F$7:$F$106)*(Z$1&lt;='Gastos com Pessoal'!$G$7:$G$106)*(IF('Gastos com Pessoal'!$R$7:$R$106&lt;=Z$1,1,0))*INDIRECT(CONCATENATE("'Gastos com Pessoal'!",$BD49)))+SUM((Z$1&gt;='Gastos com Pessoal'!$F$113:$F$122)*(Z$1&lt;='Gastos com Pessoal'!$G$113:$G$122)*(IF('Gastos com Pessoal'!$R$113:$R$122&lt;=Z$1,1,0))*INDIRECT(CONCATENATE("'Gastos com Pessoal'!",$BE49)))</f>
        <v>0</v>
      </c>
      <c r="AA49" s="152">
        <f t="array" aca="1" ref="AA49" ca="1">SUM((AA$1&gt;='Gastos com Pessoal'!$F$7:$F$106)*(AA$1&lt;='Gastos com Pessoal'!$G$7:$G$106)*INDIRECT(CONCATENATE("'Encargos e Benefícios'!",$AX49)))+SUM((AA$1&gt;='Gastos com Pessoal'!$F$113:$F$122)*(AA$1&lt;='Gastos com Pessoal'!$G$113:$G$122)*INDIRECT(CONCATENATE("'Encargos e Benefícios'!",$AY49)))+SUM((AA$1&gt;='Gastos com Pessoal'!$F$7:$F$106)*(AA$1&lt;='Gastos com Pessoal'!$G$7:$G$106)*(IF('Gastos com Pessoal'!$H$7:$H$106&lt;=AA$1,1,0))*INDIRECT(CONCATENATE("'Gastos com Pessoal'!",$AZ49)))+SUM((AA$1&gt;='Gastos com Pessoal'!$F$113:$F$122)*(AA$1&lt;='Gastos com Pessoal'!$G$113:$G$122)*(IF('Gastos com Pessoal'!$H$113:$H$122&lt;=AA$1,1,0))*INDIRECT(CONCATENATE("'Gastos com Pessoal'!",$BA49)))+SUM((AA$1&gt;='Gastos com Pessoal'!$F$7:$F$106)*(AA$1&lt;='Gastos com Pessoal'!$G$7:$G$106)*(IF('Gastos com Pessoal'!$M$7:$M$106&lt;=AA$1,1,0))*INDIRECT(CONCATENATE("'Gastos com Pessoal'!",$BB49)))+SUM((AA$1&gt;='Gastos com Pessoal'!$F$113:$F$122)*(AA$1&lt;='Gastos com Pessoal'!$G$113:$G$122)*(IF('Gastos com Pessoal'!$M$113:$M$122&lt;=AA$1,1,0))*INDIRECT(CONCATENATE("'Gastos com Pessoal'!",$BC49)))+SUM((AA$1&gt;='Gastos com Pessoal'!$F$7:$F$106)*(AA$1&lt;='Gastos com Pessoal'!$G$7:$G$106)*(IF('Gastos com Pessoal'!$R$7:$R$106&lt;=AA$1,1,0))*INDIRECT(CONCATENATE("'Gastos com Pessoal'!",$BD49)))+SUM((AA$1&gt;='Gastos com Pessoal'!$F$113:$F$122)*(AA$1&lt;='Gastos com Pessoal'!$G$113:$G$122)*(IF('Gastos com Pessoal'!$R$113:$R$122&lt;=AA$1,1,0))*INDIRECT(CONCATENATE("'Gastos com Pessoal'!",$BE49)))</f>
        <v>0</v>
      </c>
      <c r="AB49" s="152">
        <f t="array" aca="1" ref="AB49" ca="1">SUM((AB$1&gt;='Gastos com Pessoal'!$F$7:$F$106)*(AB$1&lt;='Gastos com Pessoal'!$G$7:$G$106)*INDIRECT(CONCATENATE("'Encargos e Benefícios'!",$AX49)))+SUM((AB$1&gt;='Gastos com Pessoal'!$F$113:$F$122)*(AB$1&lt;='Gastos com Pessoal'!$G$113:$G$122)*INDIRECT(CONCATENATE("'Encargos e Benefícios'!",$AY49)))+SUM((AB$1&gt;='Gastos com Pessoal'!$F$7:$F$106)*(AB$1&lt;='Gastos com Pessoal'!$G$7:$G$106)*(IF('Gastos com Pessoal'!$H$7:$H$106&lt;=AB$1,1,0))*INDIRECT(CONCATENATE("'Gastos com Pessoal'!",$AZ49)))+SUM((AB$1&gt;='Gastos com Pessoal'!$F$113:$F$122)*(AB$1&lt;='Gastos com Pessoal'!$G$113:$G$122)*(IF('Gastos com Pessoal'!$H$113:$H$122&lt;=AB$1,1,0))*INDIRECT(CONCATENATE("'Gastos com Pessoal'!",$BA49)))+SUM((AB$1&gt;='Gastos com Pessoal'!$F$7:$F$106)*(AB$1&lt;='Gastos com Pessoal'!$G$7:$G$106)*(IF('Gastos com Pessoal'!$M$7:$M$106&lt;=AB$1,1,0))*INDIRECT(CONCATENATE("'Gastos com Pessoal'!",$BB49)))+SUM((AB$1&gt;='Gastos com Pessoal'!$F$113:$F$122)*(AB$1&lt;='Gastos com Pessoal'!$G$113:$G$122)*(IF('Gastos com Pessoal'!$M$113:$M$122&lt;=AB$1,1,0))*INDIRECT(CONCATENATE("'Gastos com Pessoal'!",$BC49)))+SUM((AB$1&gt;='Gastos com Pessoal'!$F$7:$F$106)*(AB$1&lt;='Gastos com Pessoal'!$G$7:$G$106)*(IF('Gastos com Pessoal'!$R$7:$R$106&lt;=AB$1,1,0))*INDIRECT(CONCATENATE("'Gastos com Pessoal'!",$BD49)))+SUM((AB$1&gt;='Gastos com Pessoal'!$F$113:$F$122)*(AB$1&lt;='Gastos com Pessoal'!$G$113:$G$122)*(IF('Gastos com Pessoal'!$R$113:$R$122&lt;=AB$1,1,0))*INDIRECT(CONCATENATE("'Gastos com Pessoal'!",$BE49)))</f>
        <v>0</v>
      </c>
      <c r="AC49" s="152">
        <f t="array" aca="1" ref="AC49" ca="1">SUM((AC$1&gt;='Gastos com Pessoal'!$F$7:$F$106)*(AC$1&lt;='Gastos com Pessoal'!$G$7:$G$106)*INDIRECT(CONCATENATE("'Encargos e Benefícios'!",$AX49)))+SUM((AC$1&gt;='Gastos com Pessoal'!$F$113:$F$122)*(AC$1&lt;='Gastos com Pessoal'!$G$113:$G$122)*INDIRECT(CONCATENATE("'Encargos e Benefícios'!",$AY49)))+SUM((AC$1&gt;='Gastos com Pessoal'!$F$7:$F$106)*(AC$1&lt;='Gastos com Pessoal'!$G$7:$G$106)*(IF('Gastos com Pessoal'!$H$7:$H$106&lt;=AC$1,1,0))*INDIRECT(CONCATENATE("'Gastos com Pessoal'!",$AZ49)))+SUM((AC$1&gt;='Gastos com Pessoal'!$F$113:$F$122)*(AC$1&lt;='Gastos com Pessoal'!$G$113:$G$122)*(IF('Gastos com Pessoal'!$H$113:$H$122&lt;=AC$1,1,0))*INDIRECT(CONCATENATE("'Gastos com Pessoal'!",$BA49)))+SUM((AC$1&gt;='Gastos com Pessoal'!$F$7:$F$106)*(AC$1&lt;='Gastos com Pessoal'!$G$7:$G$106)*(IF('Gastos com Pessoal'!$M$7:$M$106&lt;=AC$1,1,0))*INDIRECT(CONCATENATE("'Gastos com Pessoal'!",$BB49)))+SUM((AC$1&gt;='Gastos com Pessoal'!$F$113:$F$122)*(AC$1&lt;='Gastos com Pessoal'!$G$113:$G$122)*(IF('Gastos com Pessoal'!$M$113:$M$122&lt;=AC$1,1,0))*INDIRECT(CONCATENATE("'Gastos com Pessoal'!",$BC49)))+SUM((AC$1&gt;='Gastos com Pessoal'!$F$7:$F$106)*(AC$1&lt;='Gastos com Pessoal'!$G$7:$G$106)*(IF('Gastos com Pessoal'!$R$7:$R$106&lt;=AC$1,1,0))*INDIRECT(CONCATENATE("'Gastos com Pessoal'!",$BD49)))+SUM((AC$1&gt;='Gastos com Pessoal'!$F$113:$F$122)*(AC$1&lt;='Gastos com Pessoal'!$G$113:$G$122)*(IF('Gastos com Pessoal'!$R$113:$R$122&lt;=AC$1,1,0))*INDIRECT(CONCATENATE("'Gastos com Pessoal'!",$BE49)))</f>
        <v>0</v>
      </c>
      <c r="AD49" s="152">
        <f t="array" aca="1" ref="AD49" ca="1">SUM((AD$1&gt;='Gastos com Pessoal'!$F$7:$F$106)*(AD$1&lt;='Gastos com Pessoal'!$G$7:$G$106)*INDIRECT(CONCATENATE("'Encargos e Benefícios'!",$AX49)))+SUM((AD$1&gt;='Gastos com Pessoal'!$F$113:$F$122)*(AD$1&lt;='Gastos com Pessoal'!$G$113:$G$122)*INDIRECT(CONCATENATE("'Encargos e Benefícios'!",$AY49)))+SUM((AD$1&gt;='Gastos com Pessoal'!$F$7:$F$106)*(AD$1&lt;='Gastos com Pessoal'!$G$7:$G$106)*(IF('Gastos com Pessoal'!$H$7:$H$106&lt;=AD$1,1,0))*INDIRECT(CONCATENATE("'Gastos com Pessoal'!",$AZ49)))+SUM((AD$1&gt;='Gastos com Pessoal'!$F$113:$F$122)*(AD$1&lt;='Gastos com Pessoal'!$G$113:$G$122)*(IF('Gastos com Pessoal'!$H$113:$H$122&lt;=AD$1,1,0))*INDIRECT(CONCATENATE("'Gastos com Pessoal'!",$BA49)))+SUM((AD$1&gt;='Gastos com Pessoal'!$F$7:$F$106)*(AD$1&lt;='Gastos com Pessoal'!$G$7:$G$106)*(IF('Gastos com Pessoal'!$M$7:$M$106&lt;=AD$1,1,0))*INDIRECT(CONCATENATE("'Gastos com Pessoal'!",$BB49)))+SUM((AD$1&gt;='Gastos com Pessoal'!$F$113:$F$122)*(AD$1&lt;='Gastos com Pessoal'!$G$113:$G$122)*(IF('Gastos com Pessoal'!$M$113:$M$122&lt;=AD$1,1,0))*INDIRECT(CONCATENATE("'Gastos com Pessoal'!",$BC49)))+SUM((AD$1&gt;='Gastos com Pessoal'!$F$7:$F$106)*(AD$1&lt;='Gastos com Pessoal'!$G$7:$G$106)*(IF('Gastos com Pessoal'!$R$7:$R$106&lt;=AD$1,1,0))*INDIRECT(CONCATENATE("'Gastos com Pessoal'!",$BD49)))+SUM((AD$1&gt;='Gastos com Pessoal'!$F$113:$F$122)*(AD$1&lt;='Gastos com Pessoal'!$G$113:$G$122)*(IF('Gastos com Pessoal'!$R$113:$R$122&lt;=AD$1,1,0))*INDIRECT(CONCATENATE("'Gastos com Pessoal'!",$BE49)))</f>
        <v>0</v>
      </c>
      <c r="AE49" s="152">
        <f t="array" aca="1" ref="AE49" ca="1">SUM((AE$1&gt;='Gastos com Pessoal'!$F$7:$F$106)*(AE$1&lt;='Gastos com Pessoal'!$G$7:$G$106)*INDIRECT(CONCATENATE("'Encargos e Benefícios'!",$AX49)))+SUM((AE$1&gt;='Gastos com Pessoal'!$F$113:$F$122)*(AE$1&lt;='Gastos com Pessoal'!$G$113:$G$122)*INDIRECT(CONCATENATE("'Encargos e Benefícios'!",$AY49)))+SUM((AE$1&gt;='Gastos com Pessoal'!$F$7:$F$106)*(AE$1&lt;='Gastos com Pessoal'!$G$7:$G$106)*(IF('Gastos com Pessoal'!$H$7:$H$106&lt;=AE$1,1,0))*INDIRECT(CONCATENATE("'Gastos com Pessoal'!",$AZ49)))+SUM((AE$1&gt;='Gastos com Pessoal'!$F$113:$F$122)*(AE$1&lt;='Gastos com Pessoal'!$G$113:$G$122)*(IF('Gastos com Pessoal'!$H$113:$H$122&lt;=AE$1,1,0))*INDIRECT(CONCATENATE("'Gastos com Pessoal'!",$BA49)))+SUM((AE$1&gt;='Gastos com Pessoal'!$F$7:$F$106)*(AE$1&lt;='Gastos com Pessoal'!$G$7:$G$106)*(IF('Gastos com Pessoal'!$M$7:$M$106&lt;=AE$1,1,0))*INDIRECT(CONCATENATE("'Gastos com Pessoal'!",$BB49)))+SUM((AE$1&gt;='Gastos com Pessoal'!$F$113:$F$122)*(AE$1&lt;='Gastos com Pessoal'!$G$113:$G$122)*(IF('Gastos com Pessoal'!$M$113:$M$122&lt;=AE$1,1,0))*INDIRECT(CONCATENATE("'Gastos com Pessoal'!",$BC49)))+SUM((AE$1&gt;='Gastos com Pessoal'!$F$7:$F$106)*(AE$1&lt;='Gastos com Pessoal'!$G$7:$G$106)*(IF('Gastos com Pessoal'!$R$7:$R$106&lt;=AE$1,1,0))*INDIRECT(CONCATENATE("'Gastos com Pessoal'!",$BD49)))+SUM((AE$1&gt;='Gastos com Pessoal'!$F$113:$F$122)*(AE$1&lt;='Gastos com Pessoal'!$G$113:$G$122)*(IF('Gastos com Pessoal'!$R$113:$R$122&lt;=AE$1,1,0))*INDIRECT(CONCATENATE("'Gastos com Pessoal'!",$BE49)))</f>
        <v>0</v>
      </c>
      <c r="AF49" s="152">
        <f t="array" aca="1" ref="AF49" ca="1">SUM((AF$1&gt;='Gastos com Pessoal'!$F$7:$F$106)*(AF$1&lt;='Gastos com Pessoal'!$G$7:$G$106)*INDIRECT(CONCATENATE("'Encargos e Benefícios'!",$AX49)))+SUM((AF$1&gt;='Gastos com Pessoal'!$F$113:$F$122)*(AF$1&lt;='Gastos com Pessoal'!$G$113:$G$122)*INDIRECT(CONCATENATE("'Encargos e Benefícios'!",$AY49)))+SUM((AF$1&gt;='Gastos com Pessoal'!$F$7:$F$106)*(AF$1&lt;='Gastos com Pessoal'!$G$7:$G$106)*(IF('Gastos com Pessoal'!$H$7:$H$106&lt;=AF$1,1,0))*INDIRECT(CONCATENATE("'Gastos com Pessoal'!",$AZ49)))+SUM((AF$1&gt;='Gastos com Pessoal'!$F$113:$F$122)*(AF$1&lt;='Gastos com Pessoal'!$G$113:$G$122)*(IF('Gastos com Pessoal'!$H$113:$H$122&lt;=AF$1,1,0))*INDIRECT(CONCATENATE("'Gastos com Pessoal'!",$BA49)))+SUM((AF$1&gt;='Gastos com Pessoal'!$F$7:$F$106)*(AF$1&lt;='Gastos com Pessoal'!$G$7:$G$106)*(IF('Gastos com Pessoal'!$M$7:$M$106&lt;=AF$1,1,0))*INDIRECT(CONCATENATE("'Gastos com Pessoal'!",$BB49)))+SUM((AF$1&gt;='Gastos com Pessoal'!$F$113:$F$122)*(AF$1&lt;='Gastos com Pessoal'!$G$113:$G$122)*(IF('Gastos com Pessoal'!$M$113:$M$122&lt;=AF$1,1,0))*INDIRECT(CONCATENATE("'Gastos com Pessoal'!",$BC49)))+SUM((AF$1&gt;='Gastos com Pessoal'!$F$7:$F$106)*(AF$1&lt;='Gastos com Pessoal'!$G$7:$G$106)*(IF('Gastos com Pessoal'!$R$7:$R$106&lt;=AF$1,1,0))*INDIRECT(CONCATENATE("'Gastos com Pessoal'!",$BD49)))+SUM((AF$1&gt;='Gastos com Pessoal'!$F$113:$F$122)*(AF$1&lt;='Gastos com Pessoal'!$G$113:$G$122)*(IF('Gastos com Pessoal'!$R$113:$R$122&lt;=AF$1,1,0))*INDIRECT(CONCATENATE("'Gastos com Pessoal'!",$BE49)))</f>
        <v>0</v>
      </c>
      <c r="AG49" s="152">
        <f t="array" aca="1" ref="AG49" ca="1">SUM((AG$1&gt;='Gastos com Pessoal'!$F$7:$F$106)*(AG$1&lt;='Gastos com Pessoal'!$G$7:$G$106)*INDIRECT(CONCATENATE("'Encargos e Benefícios'!",$AX49)))+SUM((AG$1&gt;='Gastos com Pessoal'!$F$113:$F$122)*(AG$1&lt;='Gastos com Pessoal'!$G$113:$G$122)*INDIRECT(CONCATENATE("'Encargos e Benefícios'!",$AY49)))+SUM((AG$1&gt;='Gastos com Pessoal'!$F$7:$F$106)*(AG$1&lt;='Gastos com Pessoal'!$G$7:$G$106)*(IF('Gastos com Pessoal'!$H$7:$H$106&lt;=AG$1,1,0))*INDIRECT(CONCATENATE("'Gastos com Pessoal'!",$AZ49)))+SUM((AG$1&gt;='Gastos com Pessoal'!$F$113:$F$122)*(AG$1&lt;='Gastos com Pessoal'!$G$113:$G$122)*(IF('Gastos com Pessoal'!$H$113:$H$122&lt;=AG$1,1,0))*INDIRECT(CONCATENATE("'Gastos com Pessoal'!",$BA49)))+SUM((AG$1&gt;='Gastos com Pessoal'!$F$7:$F$106)*(AG$1&lt;='Gastos com Pessoal'!$G$7:$G$106)*(IF('Gastos com Pessoal'!$M$7:$M$106&lt;=AG$1,1,0))*INDIRECT(CONCATENATE("'Gastos com Pessoal'!",$BB49)))+SUM((AG$1&gt;='Gastos com Pessoal'!$F$113:$F$122)*(AG$1&lt;='Gastos com Pessoal'!$G$113:$G$122)*(IF('Gastos com Pessoal'!$M$113:$M$122&lt;=AG$1,1,0))*INDIRECT(CONCATENATE("'Gastos com Pessoal'!",$BC49)))+SUM((AG$1&gt;='Gastos com Pessoal'!$F$7:$F$106)*(AG$1&lt;='Gastos com Pessoal'!$G$7:$G$106)*(IF('Gastos com Pessoal'!$R$7:$R$106&lt;=AG$1,1,0))*INDIRECT(CONCATENATE("'Gastos com Pessoal'!",$BD49)))+SUM((AG$1&gt;='Gastos com Pessoal'!$F$113:$F$122)*(AG$1&lt;='Gastos com Pessoal'!$G$113:$G$122)*(IF('Gastos com Pessoal'!$R$113:$R$122&lt;=AG$1,1,0))*INDIRECT(CONCATENATE("'Gastos com Pessoal'!",$BE49)))</f>
        <v>0</v>
      </c>
      <c r="AH49" s="152">
        <f t="array" aca="1" ref="AH49" ca="1">SUM((AH$1&gt;='Gastos com Pessoal'!$F$7:$F$106)*(AH$1&lt;='Gastos com Pessoal'!$G$7:$G$106)*INDIRECT(CONCATENATE("'Encargos e Benefícios'!",$AX49)))+SUM((AH$1&gt;='Gastos com Pessoal'!$F$113:$F$122)*(AH$1&lt;='Gastos com Pessoal'!$G$113:$G$122)*INDIRECT(CONCATENATE("'Encargos e Benefícios'!",$AY49)))+SUM((AH$1&gt;='Gastos com Pessoal'!$F$7:$F$106)*(AH$1&lt;='Gastos com Pessoal'!$G$7:$G$106)*(IF('Gastos com Pessoal'!$H$7:$H$106&lt;=AH$1,1,0))*INDIRECT(CONCATENATE("'Gastos com Pessoal'!",$AZ49)))+SUM((AH$1&gt;='Gastos com Pessoal'!$F$113:$F$122)*(AH$1&lt;='Gastos com Pessoal'!$G$113:$G$122)*(IF('Gastos com Pessoal'!$H$113:$H$122&lt;=AH$1,1,0))*INDIRECT(CONCATENATE("'Gastos com Pessoal'!",$BA49)))+SUM((AH$1&gt;='Gastos com Pessoal'!$F$7:$F$106)*(AH$1&lt;='Gastos com Pessoal'!$G$7:$G$106)*(IF('Gastos com Pessoal'!$M$7:$M$106&lt;=AH$1,1,0))*INDIRECT(CONCATENATE("'Gastos com Pessoal'!",$BB49)))+SUM((AH$1&gt;='Gastos com Pessoal'!$F$113:$F$122)*(AH$1&lt;='Gastos com Pessoal'!$G$113:$G$122)*(IF('Gastos com Pessoal'!$M$113:$M$122&lt;=AH$1,1,0))*INDIRECT(CONCATENATE("'Gastos com Pessoal'!",$BC49)))+SUM((AH$1&gt;='Gastos com Pessoal'!$F$7:$F$106)*(AH$1&lt;='Gastos com Pessoal'!$G$7:$G$106)*(IF('Gastos com Pessoal'!$R$7:$R$106&lt;=AH$1,1,0))*INDIRECT(CONCATENATE("'Gastos com Pessoal'!",$BD49)))+SUM((AH$1&gt;='Gastos com Pessoal'!$F$113:$F$122)*(AH$1&lt;='Gastos com Pessoal'!$G$113:$G$122)*(IF('Gastos com Pessoal'!$R$113:$R$122&lt;=AH$1,1,0))*INDIRECT(CONCATENATE("'Gastos com Pessoal'!",$BE49)))</f>
        <v>0</v>
      </c>
      <c r="AI49" s="152">
        <f t="array" aca="1" ref="AI49" ca="1">SUM((AI$1&gt;='Gastos com Pessoal'!$F$7:$F$106)*(AI$1&lt;='Gastos com Pessoal'!$G$7:$G$106)*INDIRECT(CONCATENATE("'Encargos e Benefícios'!",$AX49)))+SUM((AI$1&gt;='Gastos com Pessoal'!$F$113:$F$122)*(AI$1&lt;='Gastos com Pessoal'!$G$113:$G$122)*INDIRECT(CONCATENATE("'Encargos e Benefícios'!",$AY49)))+SUM((AI$1&gt;='Gastos com Pessoal'!$F$7:$F$106)*(AI$1&lt;='Gastos com Pessoal'!$G$7:$G$106)*(IF('Gastos com Pessoal'!$H$7:$H$106&lt;=AI$1,1,0))*INDIRECT(CONCATENATE("'Gastos com Pessoal'!",$AZ49)))+SUM((AI$1&gt;='Gastos com Pessoal'!$F$113:$F$122)*(AI$1&lt;='Gastos com Pessoal'!$G$113:$G$122)*(IF('Gastos com Pessoal'!$H$113:$H$122&lt;=AI$1,1,0))*INDIRECT(CONCATENATE("'Gastos com Pessoal'!",$BA49)))+SUM((AI$1&gt;='Gastos com Pessoal'!$F$7:$F$106)*(AI$1&lt;='Gastos com Pessoal'!$G$7:$G$106)*(IF('Gastos com Pessoal'!$M$7:$M$106&lt;=AI$1,1,0))*INDIRECT(CONCATENATE("'Gastos com Pessoal'!",$BB49)))+SUM((AI$1&gt;='Gastos com Pessoal'!$F$113:$F$122)*(AI$1&lt;='Gastos com Pessoal'!$G$113:$G$122)*(IF('Gastos com Pessoal'!$M$113:$M$122&lt;=AI$1,1,0))*INDIRECT(CONCATENATE("'Gastos com Pessoal'!",$BC49)))+SUM((AI$1&gt;='Gastos com Pessoal'!$F$7:$F$106)*(AI$1&lt;='Gastos com Pessoal'!$G$7:$G$106)*(IF('Gastos com Pessoal'!$R$7:$R$106&lt;=AI$1,1,0))*INDIRECT(CONCATENATE("'Gastos com Pessoal'!",$BD49)))+SUM((AI$1&gt;='Gastos com Pessoal'!$F$113:$F$122)*(AI$1&lt;='Gastos com Pessoal'!$G$113:$G$122)*(IF('Gastos com Pessoal'!$R$113:$R$122&lt;=AI$1,1,0))*INDIRECT(CONCATENATE("'Gastos com Pessoal'!",$BE49)))</f>
        <v>0</v>
      </c>
      <c r="AJ49" s="152">
        <f t="array" aca="1" ref="AJ49" ca="1">SUM((AJ$1&gt;='Gastos com Pessoal'!$F$7:$F$106)*(AJ$1&lt;='Gastos com Pessoal'!$G$7:$G$106)*INDIRECT(CONCATENATE("'Encargos e Benefícios'!",$AX49)))+SUM((AJ$1&gt;='Gastos com Pessoal'!$F$113:$F$122)*(AJ$1&lt;='Gastos com Pessoal'!$G$113:$G$122)*INDIRECT(CONCATENATE("'Encargos e Benefícios'!",$AY49)))+SUM((AJ$1&gt;='Gastos com Pessoal'!$F$7:$F$106)*(AJ$1&lt;='Gastos com Pessoal'!$G$7:$G$106)*(IF('Gastos com Pessoal'!$H$7:$H$106&lt;=AJ$1,1,0))*INDIRECT(CONCATENATE("'Gastos com Pessoal'!",$AZ49)))+SUM((AJ$1&gt;='Gastos com Pessoal'!$F$113:$F$122)*(AJ$1&lt;='Gastos com Pessoal'!$G$113:$G$122)*(IF('Gastos com Pessoal'!$H$113:$H$122&lt;=AJ$1,1,0))*INDIRECT(CONCATENATE("'Gastos com Pessoal'!",$BA49)))+SUM((AJ$1&gt;='Gastos com Pessoal'!$F$7:$F$106)*(AJ$1&lt;='Gastos com Pessoal'!$G$7:$G$106)*(IF('Gastos com Pessoal'!$M$7:$M$106&lt;=AJ$1,1,0))*INDIRECT(CONCATENATE("'Gastos com Pessoal'!",$BB49)))+SUM((AJ$1&gt;='Gastos com Pessoal'!$F$113:$F$122)*(AJ$1&lt;='Gastos com Pessoal'!$G$113:$G$122)*(IF('Gastos com Pessoal'!$M$113:$M$122&lt;=AJ$1,1,0))*INDIRECT(CONCATENATE("'Gastos com Pessoal'!",$BC49)))+SUM((AJ$1&gt;='Gastos com Pessoal'!$F$7:$F$106)*(AJ$1&lt;='Gastos com Pessoal'!$G$7:$G$106)*(IF('Gastos com Pessoal'!$R$7:$R$106&lt;=AJ$1,1,0))*INDIRECT(CONCATENATE("'Gastos com Pessoal'!",$BD49)))+SUM((AJ$1&gt;='Gastos com Pessoal'!$F$113:$F$122)*(AJ$1&lt;='Gastos com Pessoal'!$G$113:$G$122)*(IF('Gastos com Pessoal'!$R$113:$R$122&lt;=AJ$1,1,0))*INDIRECT(CONCATENATE("'Gastos com Pessoal'!",$BE49)))</f>
        <v>0</v>
      </c>
      <c r="AK49" s="152">
        <f t="array" aca="1" ref="AK49" ca="1">SUM((AK$1&gt;='Gastos com Pessoal'!$F$7:$F$106)*(AK$1&lt;='Gastos com Pessoal'!$G$7:$G$106)*INDIRECT(CONCATENATE("'Encargos e Benefícios'!",$AX49)))+SUM((AK$1&gt;='Gastos com Pessoal'!$F$113:$F$122)*(AK$1&lt;='Gastos com Pessoal'!$G$113:$G$122)*INDIRECT(CONCATENATE("'Encargos e Benefícios'!",$AY49)))+SUM((AK$1&gt;='Gastos com Pessoal'!$F$7:$F$106)*(AK$1&lt;='Gastos com Pessoal'!$G$7:$G$106)*(IF('Gastos com Pessoal'!$H$7:$H$106&lt;=AK$1,1,0))*INDIRECT(CONCATENATE("'Gastos com Pessoal'!",$AZ49)))+SUM((AK$1&gt;='Gastos com Pessoal'!$F$113:$F$122)*(AK$1&lt;='Gastos com Pessoal'!$G$113:$G$122)*(IF('Gastos com Pessoal'!$H$113:$H$122&lt;=AK$1,1,0))*INDIRECT(CONCATENATE("'Gastos com Pessoal'!",$BA49)))+SUM((AK$1&gt;='Gastos com Pessoal'!$F$7:$F$106)*(AK$1&lt;='Gastos com Pessoal'!$G$7:$G$106)*(IF('Gastos com Pessoal'!$M$7:$M$106&lt;=AK$1,1,0))*INDIRECT(CONCATENATE("'Gastos com Pessoal'!",$BB49)))+SUM((AK$1&gt;='Gastos com Pessoal'!$F$113:$F$122)*(AK$1&lt;='Gastos com Pessoal'!$G$113:$G$122)*(IF('Gastos com Pessoal'!$M$113:$M$122&lt;=AK$1,1,0))*INDIRECT(CONCATENATE("'Gastos com Pessoal'!",$BC49)))+SUM((AK$1&gt;='Gastos com Pessoal'!$F$7:$F$106)*(AK$1&lt;='Gastos com Pessoal'!$G$7:$G$106)*(IF('Gastos com Pessoal'!$R$7:$R$106&lt;=AK$1,1,0))*INDIRECT(CONCATENATE("'Gastos com Pessoal'!",$BD49)))+SUM((AK$1&gt;='Gastos com Pessoal'!$F$113:$F$122)*(AK$1&lt;='Gastos com Pessoal'!$G$113:$G$122)*(IF('Gastos com Pessoal'!$R$113:$R$122&lt;=AK$1,1,0))*INDIRECT(CONCATENATE("'Gastos com Pessoal'!",$BE49)))</f>
        <v>0</v>
      </c>
      <c r="AL49" s="152">
        <f t="array" aca="1" ref="AL49" ca="1">SUM((AL$1&gt;='Gastos com Pessoal'!$F$7:$F$106)*(AL$1&lt;='Gastos com Pessoal'!$G$7:$G$106)*INDIRECT(CONCATENATE("'Encargos e Benefícios'!",$AX49)))+SUM((AL$1&gt;='Gastos com Pessoal'!$F$113:$F$122)*(AL$1&lt;='Gastos com Pessoal'!$G$113:$G$122)*INDIRECT(CONCATENATE("'Encargos e Benefícios'!",$AY49)))+SUM((AL$1&gt;='Gastos com Pessoal'!$F$7:$F$106)*(AL$1&lt;='Gastos com Pessoal'!$G$7:$G$106)*(IF('Gastos com Pessoal'!$H$7:$H$106&lt;=AL$1,1,0))*INDIRECT(CONCATENATE("'Gastos com Pessoal'!",$AZ49)))+SUM((AL$1&gt;='Gastos com Pessoal'!$F$113:$F$122)*(AL$1&lt;='Gastos com Pessoal'!$G$113:$G$122)*(IF('Gastos com Pessoal'!$H$113:$H$122&lt;=AL$1,1,0))*INDIRECT(CONCATENATE("'Gastos com Pessoal'!",$BA49)))+SUM((AL$1&gt;='Gastos com Pessoal'!$F$7:$F$106)*(AL$1&lt;='Gastos com Pessoal'!$G$7:$G$106)*(IF('Gastos com Pessoal'!$M$7:$M$106&lt;=AL$1,1,0))*INDIRECT(CONCATENATE("'Gastos com Pessoal'!",$BB49)))+SUM((AL$1&gt;='Gastos com Pessoal'!$F$113:$F$122)*(AL$1&lt;='Gastos com Pessoal'!$G$113:$G$122)*(IF('Gastos com Pessoal'!$M$113:$M$122&lt;=AL$1,1,0))*INDIRECT(CONCATENATE("'Gastos com Pessoal'!",$BC49)))+SUM((AL$1&gt;='Gastos com Pessoal'!$F$7:$F$106)*(AL$1&lt;='Gastos com Pessoal'!$G$7:$G$106)*(IF('Gastos com Pessoal'!$R$7:$R$106&lt;=AL$1,1,0))*INDIRECT(CONCATENATE("'Gastos com Pessoal'!",$BD49)))+SUM((AL$1&gt;='Gastos com Pessoal'!$F$113:$F$122)*(AL$1&lt;='Gastos com Pessoal'!$G$113:$G$122)*(IF('Gastos com Pessoal'!$R$113:$R$122&lt;=AL$1,1,0))*INDIRECT(CONCATENATE("'Gastos com Pessoal'!",$BE49)))</f>
        <v>0</v>
      </c>
      <c r="AM49" s="147">
        <f t="shared" ca="1" si="39"/>
        <v>0</v>
      </c>
      <c r="AN49" s="159">
        <f t="shared" ca="1" si="40"/>
        <v>0</v>
      </c>
      <c r="AW49" s="291" t="s">
        <v>365</v>
      </c>
      <c r="AX49" s="292" t="str">
        <f ca="1">IF(ISNA('Encargos e Benefícios'!AA6),"$ZZ$6:$ZZ$105",'Encargos e Benefícios'!AA6)</f>
        <v>$ZZ$6:$ZZ$105</v>
      </c>
      <c r="AY49" s="292" t="str">
        <f ca="1">IF(ISNA('Encargos e Benefícios'!AC6),"$ZZ$112:$ZZ$121",'Encargos e Benefícios'!AC6)</f>
        <v>$ZZ$112:$ZZ$121</v>
      </c>
      <c r="AZ49" s="291" t="str">
        <f ca="1">IF(ISNA('Gastos com Pessoal'!AU6),"$ZZ$6:$ZZ$105",'Gastos com Pessoal'!AU6)</f>
        <v>$ZZ$6:$ZZ$105</v>
      </c>
      <c r="BA49" s="291" t="str">
        <f ca="1">IF(ISNA('Gastos com Pessoal'!AW6),"$ZZ$112:$ZZ$121",'Gastos com Pessoal'!AW6)</f>
        <v>$ZZ$112:$ZZ$121</v>
      </c>
      <c r="BB49" s="291" t="str">
        <f ca="1">IF(ISNA('Gastos com Pessoal'!AY6),"$ZZ$6:$ZZ$105",'Gastos com Pessoal'!AY6)</f>
        <v>$ZZ$6:$ZZ$105</v>
      </c>
      <c r="BC49" s="291" t="str">
        <f ca="1">IF(ISNA('Gastos com Pessoal'!BA6),"$ZZ$112:$ZZ$121",'Gastos com Pessoal'!BA6)</f>
        <v>$ZZ$112:$ZZ$121</v>
      </c>
      <c r="BD49" s="291" t="str">
        <f ca="1">IF(ISNA('Gastos com Pessoal'!BC6),"$ZZ$6:$ZZ$105",'Gastos com Pessoal'!BC6)</f>
        <v>$ZZ$6:$ZZ$105</v>
      </c>
      <c r="BE49" s="291" t="str">
        <f ca="1">IF(ISNA('Gastos com Pessoal'!BE6),"$ZZ$112:$ZZ$121",'Gastos com Pessoal'!BE6)</f>
        <v>$ZZ$112:$ZZ$121</v>
      </c>
    </row>
    <row r="50" spans="1:57" s="101" customFormat="1" ht="23.25" customHeight="1">
      <c r="A50" s="30" t="s">
        <v>169</v>
      </c>
      <c r="B50" s="33" t="s">
        <v>67</v>
      </c>
      <c r="C50" s="152">
        <f t="array" aca="1" ref="C50" ca="1">SUM((C$1&gt;='Gastos com Pessoal'!$F$7:$F$106)*(C$1&lt;='Gastos com Pessoal'!$G$7:$G$106)*INDIRECT(CONCATENATE("'Encargos e Benefícios'!",$AX50)))+SUM((C$1&gt;='Gastos com Pessoal'!$F$113:$F$122)*(C$1&lt;='Gastos com Pessoal'!$G$113:$G$122)*INDIRECT(CONCATENATE("'Encargos e Benefícios'!",$AY50)))+SUM((C$1&gt;='Gastos com Pessoal'!$F$7:$F$106)*(C$1&lt;='Gastos com Pessoal'!$G$7:$G$106)*(IF('Gastos com Pessoal'!$H$7:$H$106&lt;=C$1,1,0))*INDIRECT(CONCATENATE("'Gastos com Pessoal'!",$AZ50)))+SUM((C$1&gt;='Gastos com Pessoal'!$F$113:$F$122)*(C$1&lt;='Gastos com Pessoal'!$G$113:$G$122)*(IF('Gastos com Pessoal'!$H$113:$H$122&lt;=C$1,1,0))*INDIRECT(CONCATENATE("'Gastos com Pessoal'!",$BA50)))+SUM((C$1&gt;='Gastos com Pessoal'!$F$7:$F$106)*(C$1&lt;='Gastos com Pessoal'!$G$7:$G$106)*(IF('Gastos com Pessoal'!$M$7:$M$106&lt;=C$1,1,0))*INDIRECT(CONCATENATE("'Gastos com Pessoal'!",$BB50)))+SUM((C$1&gt;='Gastos com Pessoal'!$F$113:$F$122)*(C$1&lt;='Gastos com Pessoal'!$G$113:$G$122)*(IF('Gastos com Pessoal'!$M$113:$M$122&lt;=C$1,1,0))*INDIRECT(CONCATENATE("'Gastos com Pessoal'!",$BC50)))+SUM((C$1&gt;='Gastos com Pessoal'!$F$7:$F$106)*(C$1&lt;='Gastos com Pessoal'!$G$7:$G$106)*(IF('Gastos com Pessoal'!$R$7:$R$106&lt;=C$1,1,0))*INDIRECT(CONCATENATE("'Gastos com Pessoal'!",$BD50)))+SUM((C$1&gt;='Gastos com Pessoal'!$F$113:$F$122)*(C$1&lt;='Gastos com Pessoal'!$G$113:$G$122)*(IF('Gastos com Pessoal'!$R$113:$R$122&lt;=C$1,1,0))*INDIRECT(CONCATENATE("'Gastos com Pessoal'!",$BE50)))</f>
        <v>0</v>
      </c>
      <c r="D50" s="152">
        <f t="array" aca="1" ref="D50" ca="1">SUM((D$1&gt;='Gastos com Pessoal'!$F$7:$F$106)*(D$1&lt;='Gastos com Pessoal'!$G$7:$G$106)*INDIRECT(CONCATENATE("'Encargos e Benefícios'!",$AX50)))+SUM((D$1&gt;='Gastos com Pessoal'!$F$113:$F$122)*(D$1&lt;='Gastos com Pessoal'!$G$113:$G$122)*INDIRECT(CONCATENATE("'Encargos e Benefícios'!",$AY50)))+SUM((D$1&gt;='Gastos com Pessoal'!$F$7:$F$106)*(D$1&lt;='Gastos com Pessoal'!$G$7:$G$106)*(IF('Gastos com Pessoal'!$H$7:$H$106&lt;=D$1,1,0))*INDIRECT(CONCATENATE("'Gastos com Pessoal'!",$AZ50)))+SUM((D$1&gt;='Gastos com Pessoal'!$F$113:$F$122)*(D$1&lt;='Gastos com Pessoal'!$G$113:$G$122)*(IF('Gastos com Pessoal'!$H$113:$H$122&lt;=D$1,1,0))*INDIRECT(CONCATENATE("'Gastos com Pessoal'!",$BA50)))+SUM((D$1&gt;='Gastos com Pessoal'!$F$7:$F$106)*(D$1&lt;='Gastos com Pessoal'!$G$7:$G$106)*(IF('Gastos com Pessoal'!$M$7:$M$106&lt;=D$1,1,0))*INDIRECT(CONCATENATE("'Gastos com Pessoal'!",$BB50)))+SUM((D$1&gt;='Gastos com Pessoal'!$F$113:$F$122)*(D$1&lt;='Gastos com Pessoal'!$G$113:$G$122)*(IF('Gastos com Pessoal'!$M$113:$M$122&lt;=D$1,1,0))*INDIRECT(CONCATENATE("'Gastos com Pessoal'!",$BC50)))+SUM((D$1&gt;='Gastos com Pessoal'!$F$7:$F$106)*(D$1&lt;='Gastos com Pessoal'!$G$7:$G$106)*(IF('Gastos com Pessoal'!$R$7:$R$106&lt;=D$1,1,0))*INDIRECT(CONCATENATE("'Gastos com Pessoal'!",$BD50)))+SUM((D$1&gt;='Gastos com Pessoal'!$F$113:$F$122)*(D$1&lt;='Gastos com Pessoal'!$G$113:$G$122)*(IF('Gastos com Pessoal'!$R$113:$R$122&lt;=D$1,1,0))*INDIRECT(CONCATENATE("'Gastos com Pessoal'!",$BE50)))</f>
        <v>0</v>
      </c>
      <c r="E50" s="152">
        <f t="array" aca="1" ref="E50" ca="1">SUM((E$1&gt;='Gastos com Pessoal'!$F$7:$F$106)*(E$1&lt;='Gastos com Pessoal'!$G$7:$G$106)*INDIRECT(CONCATENATE("'Encargos e Benefícios'!",$AX50)))+SUM((E$1&gt;='Gastos com Pessoal'!$F$113:$F$122)*(E$1&lt;='Gastos com Pessoal'!$G$113:$G$122)*INDIRECT(CONCATENATE("'Encargos e Benefícios'!",$AY50)))+SUM((E$1&gt;='Gastos com Pessoal'!$F$7:$F$106)*(E$1&lt;='Gastos com Pessoal'!$G$7:$G$106)*(IF('Gastos com Pessoal'!$H$7:$H$106&lt;=E$1,1,0))*INDIRECT(CONCATENATE("'Gastos com Pessoal'!",$AZ50)))+SUM((E$1&gt;='Gastos com Pessoal'!$F$113:$F$122)*(E$1&lt;='Gastos com Pessoal'!$G$113:$G$122)*(IF('Gastos com Pessoal'!$H$113:$H$122&lt;=E$1,1,0))*INDIRECT(CONCATENATE("'Gastos com Pessoal'!",$BA50)))+SUM((E$1&gt;='Gastos com Pessoal'!$F$7:$F$106)*(E$1&lt;='Gastos com Pessoal'!$G$7:$G$106)*(IF('Gastos com Pessoal'!$M$7:$M$106&lt;=E$1,1,0))*INDIRECT(CONCATENATE("'Gastos com Pessoal'!",$BB50)))+SUM((E$1&gt;='Gastos com Pessoal'!$F$113:$F$122)*(E$1&lt;='Gastos com Pessoal'!$G$113:$G$122)*(IF('Gastos com Pessoal'!$M$113:$M$122&lt;=E$1,1,0))*INDIRECT(CONCATENATE("'Gastos com Pessoal'!",$BC50)))+SUM((E$1&gt;='Gastos com Pessoal'!$F$7:$F$106)*(E$1&lt;='Gastos com Pessoal'!$G$7:$G$106)*(IF('Gastos com Pessoal'!$R$7:$R$106&lt;=E$1,1,0))*INDIRECT(CONCATENATE("'Gastos com Pessoal'!",$BD50)))+SUM((E$1&gt;='Gastos com Pessoal'!$F$113:$F$122)*(E$1&lt;='Gastos com Pessoal'!$G$113:$G$122)*(IF('Gastos com Pessoal'!$R$113:$R$122&lt;=E$1,1,0))*INDIRECT(CONCATENATE("'Gastos com Pessoal'!",$BE50)))</f>
        <v>0</v>
      </c>
      <c r="F50" s="152">
        <f t="array" aca="1" ref="F50" ca="1">SUM((F$1&gt;='Gastos com Pessoal'!$F$7:$F$106)*(F$1&lt;='Gastos com Pessoal'!$G$7:$G$106)*INDIRECT(CONCATENATE("'Encargos e Benefícios'!",$AX50)))+SUM((F$1&gt;='Gastos com Pessoal'!$F$113:$F$122)*(F$1&lt;='Gastos com Pessoal'!$G$113:$G$122)*INDIRECT(CONCATENATE("'Encargos e Benefícios'!",$AY50)))+SUM((F$1&gt;='Gastos com Pessoal'!$F$7:$F$106)*(F$1&lt;='Gastos com Pessoal'!$G$7:$G$106)*(IF('Gastos com Pessoal'!$H$7:$H$106&lt;=F$1,1,0))*INDIRECT(CONCATENATE("'Gastos com Pessoal'!",$AZ50)))+SUM((F$1&gt;='Gastos com Pessoal'!$F$113:$F$122)*(F$1&lt;='Gastos com Pessoal'!$G$113:$G$122)*(IF('Gastos com Pessoal'!$H$113:$H$122&lt;=F$1,1,0))*INDIRECT(CONCATENATE("'Gastos com Pessoal'!",$BA50)))+SUM((F$1&gt;='Gastos com Pessoal'!$F$7:$F$106)*(F$1&lt;='Gastos com Pessoal'!$G$7:$G$106)*(IF('Gastos com Pessoal'!$M$7:$M$106&lt;=F$1,1,0))*INDIRECT(CONCATENATE("'Gastos com Pessoal'!",$BB50)))+SUM((F$1&gt;='Gastos com Pessoal'!$F$113:$F$122)*(F$1&lt;='Gastos com Pessoal'!$G$113:$G$122)*(IF('Gastos com Pessoal'!$M$113:$M$122&lt;=F$1,1,0))*INDIRECT(CONCATENATE("'Gastos com Pessoal'!",$BC50)))+SUM((F$1&gt;='Gastos com Pessoal'!$F$7:$F$106)*(F$1&lt;='Gastos com Pessoal'!$G$7:$G$106)*(IF('Gastos com Pessoal'!$R$7:$R$106&lt;=F$1,1,0))*INDIRECT(CONCATENATE("'Gastos com Pessoal'!",$BD50)))+SUM((F$1&gt;='Gastos com Pessoal'!$F$113:$F$122)*(F$1&lt;='Gastos com Pessoal'!$G$113:$G$122)*(IF('Gastos com Pessoal'!$R$113:$R$122&lt;=F$1,1,0))*INDIRECT(CONCATENATE("'Gastos com Pessoal'!",$BE50)))</f>
        <v>0</v>
      </c>
      <c r="G50" s="152">
        <f t="array" aca="1" ref="G50" ca="1">SUM((G$1&gt;='Gastos com Pessoal'!$F$7:$F$106)*(G$1&lt;='Gastos com Pessoal'!$G$7:$G$106)*INDIRECT(CONCATENATE("'Encargos e Benefícios'!",$AX50)))+SUM((G$1&gt;='Gastos com Pessoal'!$F$113:$F$122)*(G$1&lt;='Gastos com Pessoal'!$G$113:$G$122)*INDIRECT(CONCATENATE("'Encargos e Benefícios'!",$AY50)))+SUM((G$1&gt;='Gastos com Pessoal'!$F$7:$F$106)*(G$1&lt;='Gastos com Pessoal'!$G$7:$G$106)*(IF('Gastos com Pessoal'!$H$7:$H$106&lt;=G$1,1,0))*INDIRECT(CONCATENATE("'Gastos com Pessoal'!",$AZ50)))+SUM((G$1&gt;='Gastos com Pessoal'!$F$113:$F$122)*(G$1&lt;='Gastos com Pessoal'!$G$113:$G$122)*(IF('Gastos com Pessoal'!$H$113:$H$122&lt;=G$1,1,0))*INDIRECT(CONCATENATE("'Gastos com Pessoal'!",$BA50)))+SUM((G$1&gt;='Gastos com Pessoal'!$F$7:$F$106)*(G$1&lt;='Gastos com Pessoal'!$G$7:$G$106)*(IF('Gastos com Pessoal'!$M$7:$M$106&lt;=G$1,1,0))*INDIRECT(CONCATENATE("'Gastos com Pessoal'!",$BB50)))+SUM((G$1&gt;='Gastos com Pessoal'!$F$113:$F$122)*(G$1&lt;='Gastos com Pessoal'!$G$113:$G$122)*(IF('Gastos com Pessoal'!$M$113:$M$122&lt;=G$1,1,0))*INDIRECT(CONCATENATE("'Gastos com Pessoal'!",$BC50)))+SUM((G$1&gt;='Gastos com Pessoal'!$F$7:$F$106)*(G$1&lt;='Gastos com Pessoal'!$G$7:$G$106)*(IF('Gastos com Pessoal'!$R$7:$R$106&lt;=G$1,1,0))*INDIRECT(CONCATENATE("'Gastos com Pessoal'!",$BD50)))+SUM((G$1&gt;='Gastos com Pessoal'!$F$113:$F$122)*(G$1&lt;='Gastos com Pessoal'!$G$113:$G$122)*(IF('Gastos com Pessoal'!$R$113:$R$122&lt;=G$1,1,0))*INDIRECT(CONCATENATE("'Gastos com Pessoal'!",$BE50)))</f>
        <v>0</v>
      </c>
      <c r="H50" s="152">
        <f t="array" aca="1" ref="H50" ca="1">SUM((H$1&gt;='Gastos com Pessoal'!$F$7:$F$106)*(H$1&lt;='Gastos com Pessoal'!$G$7:$G$106)*INDIRECT(CONCATENATE("'Encargos e Benefícios'!",$AX50)))+SUM((H$1&gt;='Gastos com Pessoal'!$F$113:$F$122)*(H$1&lt;='Gastos com Pessoal'!$G$113:$G$122)*INDIRECT(CONCATENATE("'Encargos e Benefícios'!",$AY50)))+SUM((H$1&gt;='Gastos com Pessoal'!$F$7:$F$106)*(H$1&lt;='Gastos com Pessoal'!$G$7:$G$106)*(IF('Gastos com Pessoal'!$H$7:$H$106&lt;=H$1,1,0))*INDIRECT(CONCATENATE("'Gastos com Pessoal'!",$AZ50)))+SUM((H$1&gt;='Gastos com Pessoal'!$F$113:$F$122)*(H$1&lt;='Gastos com Pessoal'!$G$113:$G$122)*(IF('Gastos com Pessoal'!$H$113:$H$122&lt;=H$1,1,0))*INDIRECT(CONCATENATE("'Gastos com Pessoal'!",$BA50)))+SUM((H$1&gt;='Gastos com Pessoal'!$F$7:$F$106)*(H$1&lt;='Gastos com Pessoal'!$G$7:$G$106)*(IF('Gastos com Pessoal'!$M$7:$M$106&lt;=H$1,1,0))*INDIRECT(CONCATENATE("'Gastos com Pessoal'!",$BB50)))+SUM((H$1&gt;='Gastos com Pessoal'!$F$113:$F$122)*(H$1&lt;='Gastos com Pessoal'!$G$113:$G$122)*(IF('Gastos com Pessoal'!$M$113:$M$122&lt;=H$1,1,0))*INDIRECT(CONCATENATE("'Gastos com Pessoal'!",$BC50)))+SUM((H$1&gt;='Gastos com Pessoal'!$F$7:$F$106)*(H$1&lt;='Gastos com Pessoal'!$G$7:$G$106)*(IF('Gastos com Pessoal'!$R$7:$R$106&lt;=H$1,1,0))*INDIRECT(CONCATENATE("'Gastos com Pessoal'!",$BD50)))+SUM((H$1&gt;='Gastos com Pessoal'!$F$113:$F$122)*(H$1&lt;='Gastos com Pessoal'!$G$113:$G$122)*(IF('Gastos com Pessoal'!$R$113:$R$122&lt;=H$1,1,0))*INDIRECT(CONCATENATE("'Gastos com Pessoal'!",$BE50)))</f>
        <v>0</v>
      </c>
      <c r="I50" s="152">
        <f t="array" aca="1" ref="I50" ca="1">SUM((I$1&gt;='Gastos com Pessoal'!$F$7:$F$106)*(I$1&lt;='Gastos com Pessoal'!$G$7:$G$106)*INDIRECT(CONCATENATE("'Encargos e Benefícios'!",$AX50)))+SUM((I$1&gt;='Gastos com Pessoal'!$F$113:$F$122)*(I$1&lt;='Gastos com Pessoal'!$G$113:$G$122)*INDIRECT(CONCATENATE("'Encargos e Benefícios'!",$AY50)))+SUM((I$1&gt;='Gastos com Pessoal'!$F$7:$F$106)*(I$1&lt;='Gastos com Pessoal'!$G$7:$G$106)*(IF('Gastos com Pessoal'!$H$7:$H$106&lt;=I$1,1,0))*INDIRECT(CONCATENATE("'Gastos com Pessoal'!",$AZ50)))+SUM((I$1&gt;='Gastos com Pessoal'!$F$113:$F$122)*(I$1&lt;='Gastos com Pessoal'!$G$113:$G$122)*(IF('Gastos com Pessoal'!$H$113:$H$122&lt;=I$1,1,0))*INDIRECT(CONCATENATE("'Gastos com Pessoal'!",$BA50)))+SUM((I$1&gt;='Gastos com Pessoal'!$F$7:$F$106)*(I$1&lt;='Gastos com Pessoal'!$G$7:$G$106)*(IF('Gastos com Pessoal'!$M$7:$M$106&lt;=I$1,1,0))*INDIRECT(CONCATENATE("'Gastos com Pessoal'!",$BB50)))+SUM((I$1&gt;='Gastos com Pessoal'!$F$113:$F$122)*(I$1&lt;='Gastos com Pessoal'!$G$113:$G$122)*(IF('Gastos com Pessoal'!$M$113:$M$122&lt;=I$1,1,0))*INDIRECT(CONCATENATE("'Gastos com Pessoal'!",$BC50)))+SUM((I$1&gt;='Gastos com Pessoal'!$F$7:$F$106)*(I$1&lt;='Gastos com Pessoal'!$G$7:$G$106)*(IF('Gastos com Pessoal'!$R$7:$R$106&lt;=I$1,1,0))*INDIRECT(CONCATENATE("'Gastos com Pessoal'!",$BD50)))+SUM((I$1&gt;='Gastos com Pessoal'!$F$113:$F$122)*(I$1&lt;='Gastos com Pessoal'!$G$113:$G$122)*(IF('Gastos com Pessoal'!$R$113:$R$122&lt;=I$1,1,0))*INDIRECT(CONCATENATE("'Gastos com Pessoal'!",$BE50)))</f>
        <v>0</v>
      </c>
      <c r="J50" s="152">
        <f t="array" aca="1" ref="J50" ca="1">SUM((J$1&gt;='Gastos com Pessoal'!$F$7:$F$106)*(J$1&lt;='Gastos com Pessoal'!$G$7:$G$106)*INDIRECT(CONCATENATE("'Encargos e Benefícios'!",$AX50)))+SUM((J$1&gt;='Gastos com Pessoal'!$F$113:$F$122)*(J$1&lt;='Gastos com Pessoal'!$G$113:$G$122)*INDIRECT(CONCATENATE("'Encargos e Benefícios'!",$AY50)))+SUM((J$1&gt;='Gastos com Pessoal'!$F$7:$F$106)*(J$1&lt;='Gastos com Pessoal'!$G$7:$G$106)*(IF('Gastos com Pessoal'!$H$7:$H$106&lt;=J$1,1,0))*INDIRECT(CONCATENATE("'Gastos com Pessoal'!",$AZ50)))+SUM((J$1&gt;='Gastos com Pessoal'!$F$113:$F$122)*(J$1&lt;='Gastos com Pessoal'!$G$113:$G$122)*(IF('Gastos com Pessoal'!$H$113:$H$122&lt;=J$1,1,0))*INDIRECT(CONCATENATE("'Gastos com Pessoal'!",$BA50)))+SUM((J$1&gt;='Gastos com Pessoal'!$F$7:$F$106)*(J$1&lt;='Gastos com Pessoal'!$G$7:$G$106)*(IF('Gastos com Pessoal'!$M$7:$M$106&lt;=J$1,1,0))*INDIRECT(CONCATENATE("'Gastos com Pessoal'!",$BB50)))+SUM((J$1&gt;='Gastos com Pessoal'!$F$113:$F$122)*(J$1&lt;='Gastos com Pessoal'!$G$113:$G$122)*(IF('Gastos com Pessoal'!$M$113:$M$122&lt;=J$1,1,0))*INDIRECT(CONCATENATE("'Gastos com Pessoal'!",$BC50)))+SUM((J$1&gt;='Gastos com Pessoal'!$F$7:$F$106)*(J$1&lt;='Gastos com Pessoal'!$G$7:$G$106)*(IF('Gastos com Pessoal'!$R$7:$R$106&lt;=J$1,1,0))*INDIRECT(CONCATENATE("'Gastos com Pessoal'!",$BD50)))+SUM((J$1&gt;='Gastos com Pessoal'!$F$113:$F$122)*(J$1&lt;='Gastos com Pessoal'!$G$113:$G$122)*(IF('Gastos com Pessoal'!$R$113:$R$122&lt;=J$1,1,0))*INDIRECT(CONCATENATE("'Gastos com Pessoal'!",$BE50)))</f>
        <v>0</v>
      </c>
      <c r="K50" s="152">
        <f t="array" aca="1" ref="K50" ca="1">SUM((K$1&gt;='Gastos com Pessoal'!$F$7:$F$106)*(K$1&lt;='Gastos com Pessoal'!$G$7:$G$106)*INDIRECT(CONCATENATE("'Encargos e Benefícios'!",$AX50)))+SUM((K$1&gt;='Gastos com Pessoal'!$F$113:$F$122)*(K$1&lt;='Gastos com Pessoal'!$G$113:$G$122)*INDIRECT(CONCATENATE("'Encargos e Benefícios'!",$AY50)))+SUM((K$1&gt;='Gastos com Pessoal'!$F$7:$F$106)*(K$1&lt;='Gastos com Pessoal'!$G$7:$G$106)*(IF('Gastos com Pessoal'!$H$7:$H$106&lt;=K$1,1,0))*INDIRECT(CONCATENATE("'Gastos com Pessoal'!",$AZ50)))+SUM((K$1&gt;='Gastos com Pessoal'!$F$113:$F$122)*(K$1&lt;='Gastos com Pessoal'!$G$113:$G$122)*(IF('Gastos com Pessoal'!$H$113:$H$122&lt;=K$1,1,0))*INDIRECT(CONCATENATE("'Gastos com Pessoal'!",$BA50)))+SUM((K$1&gt;='Gastos com Pessoal'!$F$7:$F$106)*(K$1&lt;='Gastos com Pessoal'!$G$7:$G$106)*(IF('Gastos com Pessoal'!$M$7:$M$106&lt;=K$1,1,0))*INDIRECT(CONCATENATE("'Gastos com Pessoal'!",$BB50)))+SUM((K$1&gt;='Gastos com Pessoal'!$F$113:$F$122)*(K$1&lt;='Gastos com Pessoal'!$G$113:$G$122)*(IF('Gastos com Pessoal'!$M$113:$M$122&lt;=K$1,1,0))*INDIRECT(CONCATENATE("'Gastos com Pessoal'!",$BC50)))+SUM((K$1&gt;='Gastos com Pessoal'!$F$7:$F$106)*(K$1&lt;='Gastos com Pessoal'!$G$7:$G$106)*(IF('Gastos com Pessoal'!$R$7:$R$106&lt;=K$1,1,0))*INDIRECT(CONCATENATE("'Gastos com Pessoal'!",$BD50)))+SUM((K$1&gt;='Gastos com Pessoal'!$F$113:$F$122)*(K$1&lt;='Gastos com Pessoal'!$G$113:$G$122)*(IF('Gastos com Pessoal'!$R$113:$R$122&lt;=K$1,1,0))*INDIRECT(CONCATENATE("'Gastos com Pessoal'!",$BE50)))</f>
        <v>0</v>
      </c>
      <c r="L50" s="152">
        <f t="array" aca="1" ref="L50" ca="1">SUM((L$1&gt;='Gastos com Pessoal'!$F$7:$F$106)*(L$1&lt;='Gastos com Pessoal'!$G$7:$G$106)*INDIRECT(CONCATENATE("'Encargos e Benefícios'!",$AX50)))+SUM((L$1&gt;='Gastos com Pessoal'!$F$113:$F$122)*(L$1&lt;='Gastos com Pessoal'!$G$113:$G$122)*INDIRECT(CONCATENATE("'Encargos e Benefícios'!",$AY50)))+SUM((L$1&gt;='Gastos com Pessoal'!$F$7:$F$106)*(L$1&lt;='Gastos com Pessoal'!$G$7:$G$106)*(IF('Gastos com Pessoal'!$H$7:$H$106&lt;=L$1,1,0))*INDIRECT(CONCATENATE("'Gastos com Pessoal'!",$AZ50)))+SUM((L$1&gt;='Gastos com Pessoal'!$F$113:$F$122)*(L$1&lt;='Gastos com Pessoal'!$G$113:$G$122)*(IF('Gastos com Pessoal'!$H$113:$H$122&lt;=L$1,1,0))*INDIRECT(CONCATENATE("'Gastos com Pessoal'!",$BA50)))+SUM((L$1&gt;='Gastos com Pessoal'!$F$7:$F$106)*(L$1&lt;='Gastos com Pessoal'!$G$7:$G$106)*(IF('Gastos com Pessoal'!$M$7:$M$106&lt;=L$1,1,0))*INDIRECT(CONCATENATE("'Gastos com Pessoal'!",$BB50)))+SUM((L$1&gt;='Gastos com Pessoal'!$F$113:$F$122)*(L$1&lt;='Gastos com Pessoal'!$G$113:$G$122)*(IF('Gastos com Pessoal'!$M$113:$M$122&lt;=L$1,1,0))*INDIRECT(CONCATENATE("'Gastos com Pessoal'!",$BC50)))+SUM((L$1&gt;='Gastos com Pessoal'!$F$7:$F$106)*(L$1&lt;='Gastos com Pessoal'!$G$7:$G$106)*(IF('Gastos com Pessoal'!$R$7:$R$106&lt;=L$1,1,0))*INDIRECT(CONCATENATE("'Gastos com Pessoal'!",$BD50)))+SUM((L$1&gt;='Gastos com Pessoal'!$F$113:$F$122)*(L$1&lt;='Gastos com Pessoal'!$G$113:$G$122)*(IF('Gastos com Pessoal'!$R$113:$R$122&lt;=L$1,1,0))*INDIRECT(CONCATENATE("'Gastos com Pessoal'!",$BE50)))</f>
        <v>0</v>
      </c>
      <c r="M50" s="152">
        <f t="array" aca="1" ref="M50" ca="1">SUM((M$1&gt;='Gastos com Pessoal'!$F$7:$F$106)*(M$1&lt;='Gastos com Pessoal'!$G$7:$G$106)*INDIRECT(CONCATENATE("'Encargos e Benefícios'!",$AX50)))+SUM((M$1&gt;='Gastos com Pessoal'!$F$113:$F$122)*(M$1&lt;='Gastos com Pessoal'!$G$113:$G$122)*INDIRECT(CONCATENATE("'Encargos e Benefícios'!",$AY50)))+SUM((M$1&gt;='Gastos com Pessoal'!$F$7:$F$106)*(M$1&lt;='Gastos com Pessoal'!$G$7:$G$106)*(IF('Gastos com Pessoal'!$H$7:$H$106&lt;=M$1,1,0))*INDIRECT(CONCATENATE("'Gastos com Pessoal'!",$AZ50)))+SUM((M$1&gt;='Gastos com Pessoal'!$F$113:$F$122)*(M$1&lt;='Gastos com Pessoal'!$G$113:$G$122)*(IF('Gastos com Pessoal'!$H$113:$H$122&lt;=M$1,1,0))*INDIRECT(CONCATENATE("'Gastos com Pessoal'!",$BA50)))+SUM((M$1&gt;='Gastos com Pessoal'!$F$7:$F$106)*(M$1&lt;='Gastos com Pessoal'!$G$7:$G$106)*(IF('Gastos com Pessoal'!$M$7:$M$106&lt;=M$1,1,0))*INDIRECT(CONCATENATE("'Gastos com Pessoal'!",$BB50)))+SUM((M$1&gt;='Gastos com Pessoal'!$F$113:$F$122)*(M$1&lt;='Gastos com Pessoal'!$G$113:$G$122)*(IF('Gastos com Pessoal'!$M$113:$M$122&lt;=M$1,1,0))*INDIRECT(CONCATENATE("'Gastos com Pessoal'!",$BC50)))+SUM((M$1&gt;='Gastos com Pessoal'!$F$7:$F$106)*(M$1&lt;='Gastos com Pessoal'!$G$7:$G$106)*(IF('Gastos com Pessoal'!$R$7:$R$106&lt;=M$1,1,0))*INDIRECT(CONCATENATE("'Gastos com Pessoal'!",$BD50)))+SUM((M$1&gt;='Gastos com Pessoal'!$F$113:$F$122)*(M$1&lt;='Gastos com Pessoal'!$G$113:$G$122)*(IF('Gastos com Pessoal'!$R$113:$R$122&lt;=M$1,1,0))*INDIRECT(CONCATENATE("'Gastos com Pessoal'!",$BE50)))</f>
        <v>0</v>
      </c>
      <c r="N50" s="152">
        <f t="array" aca="1" ref="N50" ca="1">SUM((N$1&gt;='Gastos com Pessoal'!$F$7:$F$106)*(N$1&lt;='Gastos com Pessoal'!$G$7:$G$106)*INDIRECT(CONCATENATE("'Encargos e Benefícios'!",$AX50)))+SUM((N$1&gt;='Gastos com Pessoal'!$F$113:$F$122)*(N$1&lt;='Gastos com Pessoal'!$G$113:$G$122)*INDIRECT(CONCATENATE("'Encargos e Benefícios'!",$AY50)))+SUM((N$1&gt;='Gastos com Pessoal'!$F$7:$F$106)*(N$1&lt;='Gastos com Pessoal'!$G$7:$G$106)*(IF('Gastos com Pessoal'!$H$7:$H$106&lt;=N$1,1,0))*INDIRECT(CONCATENATE("'Gastos com Pessoal'!",$AZ50)))+SUM((N$1&gt;='Gastos com Pessoal'!$F$113:$F$122)*(N$1&lt;='Gastos com Pessoal'!$G$113:$G$122)*(IF('Gastos com Pessoal'!$H$113:$H$122&lt;=N$1,1,0))*INDIRECT(CONCATENATE("'Gastos com Pessoal'!",$BA50)))+SUM((N$1&gt;='Gastos com Pessoal'!$F$7:$F$106)*(N$1&lt;='Gastos com Pessoal'!$G$7:$G$106)*(IF('Gastos com Pessoal'!$M$7:$M$106&lt;=N$1,1,0))*INDIRECT(CONCATENATE("'Gastos com Pessoal'!",$BB50)))+SUM((N$1&gt;='Gastos com Pessoal'!$F$113:$F$122)*(N$1&lt;='Gastos com Pessoal'!$G$113:$G$122)*(IF('Gastos com Pessoal'!$M$113:$M$122&lt;=N$1,1,0))*INDIRECT(CONCATENATE("'Gastos com Pessoal'!",$BC50)))+SUM((N$1&gt;='Gastos com Pessoal'!$F$7:$F$106)*(N$1&lt;='Gastos com Pessoal'!$G$7:$G$106)*(IF('Gastos com Pessoal'!$R$7:$R$106&lt;=N$1,1,0))*INDIRECT(CONCATENATE("'Gastos com Pessoal'!",$BD50)))+SUM((N$1&gt;='Gastos com Pessoal'!$F$113:$F$122)*(N$1&lt;='Gastos com Pessoal'!$G$113:$G$122)*(IF('Gastos com Pessoal'!$R$113:$R$122&lt;=N$1,1,0))*INDIRECT(CONCATENATE("'Gastos com Pessoal'!",$BE50)))</f>
        <v>0</v>
      </c>
      <c r="O50" s="152">
        <f t="array" aca="1" ref="O50" ca="1">SUM((O$1&gt;='Gastos com Pessoal'!$F$7:$F$106)*(O$1&lt;='Gastos com Pessoal'!$G$7:$G$106)*INDIRECT(CONCATENATE("'Encargos e Benefícios'!",$AX50)))+SUM((O$1&gt;='Gastos com Pessoal'!$F$113:$F$122)*(O$1&lt;='Gastos com Pessoal'!$G$113:$G$122)*INDIRECT(CONCATENATE("'Encargos e Benefícios'!",$AY50)))+SUM((O$1&gt;='Gastos com Pessoal'!$F$7:$F$106)*(O$1&lt;='Gastos com Pessoal'!$G$7:$G$106)*(IF('Gastos com Pessoal'!$H$7:$H$106&lt;=O$1,1,0))*INDIRECT(CONCATENATE("'Gastos com Pessoal'!",$AZ50)))+SUM((O$1&gt;='Gastos com Pessoal'!$F$113:$F$122)*(O$1&lt;='Gastos com Pessoal'!$G$113:$G$122)*(IF('Gastos com Pessoal'!$H$113:$H$122&lt;=O$1,1,0))*INDIRECT(CONCATENATE("'Gastos com Pessoal'!",$BA50)))+SUM((O$1&gt;='Gastos com Pessoal'!$F$7:$F$106)*(O$1&lt;='Gastos com Pessoal'!$G$7:$G$106)*(IF('Gastos com Pessoal'!$M$7:$M$106&lt;=O$1,1,0))*INDIRECT(CONCATENATE("'Gastos com Pessoal'!",$BB50)))+SUM((O$1&gt;='Gastos com Pessoal'!$F$113:$F$122)*(O$1&lt;='Gastos com Pessoal'!$G$113:$G$122)*(IF('Gastos com Pessoal'!$M$113:$M$122&lt;=O$1,1,0))*INDIRECT(CONCATENATE("'Gastos com Pessoal'!",$BC50)))+SUM((O$1&gt;='Gastos com Pessoal'!$F$7:$F$106)*(O$1&lt;='Gastos com Pessoal'!$G$7:$G$106)*(IF('Gastos com Pessoal'!$R$7:$R$106&lt;=O$1,1,0))*INDIRECT(CONCATENATE("'Gastos com Pessoal'!",$BD50)))+SUM((O$1&gt;='Gastos com Pessoal'!$F$113:$F$122)*(O$1&lt;='Gastos com Pessoal'!$G$113:$G$122)*(IF('Gastos com Pessoal'!$R$113:$R$122&lt;=O$1,1,0))*INDIRECT(CONCATENATE("'Gastos com Pessoal'!",$BE50)))</f>
        <v>0</v>
      </c>
      <c r="P50" s="152">
        <f t="array" aca="1" ref="P50" ca="1">SUM((P$1&gt;='Gastos com Pessoal'!$F$7:$F$106)*(P$1&lt;='Gastos com Pessoal'!$G$7:$G$106)*INDIRECT(CONCATENATE("'Encargos e Benefícios'!",$AX50)))+SUM((P$1&gt;='Gastos com Pessoal'!$F$113:$F$122)*(P$1&lt;='Gastos com Pessoal'!$G$113:$G$122)*INDIRECT(CONCATENATE("'Encargos e Benefícios'!",$AY50)))+SUM((P$1&gt;='Gastos com Pessoal'!$F$7:$F$106)*(P$1&lt;='Gastos com Pessoal'!$G$7:$G$106)*(IF('Gastos com Pessoal'!$H$7:$H$106&lt;=P$1,1,0))*INDIRECT(CONCATENATE("'Gastos com Pessoal'!",$AZ50)))+SUM((P$1&gt;='Gastos com Pessoal'!$F$113:$F$122)*(P$1&lt;='Gastos com Pessoal'!$G$113:$G$122)*(IF('Gastos com Pessoal'!$H$113:$H$122&lt;=P$1,1,0))*INDIRECT(CONCATENATE("'Gastos com Pessoal'!",$BA50)))+SUM((P$1&gt;='Gastos com Pessoal'!$F$7:$F$106)*(P$1&lt;='Gastos com Pessoal'!$G$7:$G$106)*(IF('Gastos com Pessoal'!$M$7:$M$106&lt;=P$1,1,0))*INDIRECT(CONCATENATE("'Gastos com Pessoal'!",$BB50)))+SUM((P$1&gt;='Gastos com Pessoal'!$F$113:$F$122)*(P$1&lt;='Gastos com Pessoal'!$G$113:$G$122)*(IF('Gastos com Pessoal'!$M$113:$M$122&lt;=P$1,1,0))*INDIRECT(CONCATENATE("'Gastos com Pessoal'!",$BC50)))+SUM((P$1&gt;='Gastos com Pessoal'!$F$7:$F$106)*(P$1&lt;='Gastos com Pessoal'!$G$7:$G$106)*(IF('Gastos com Pessoal'!$R$7:$R$106&lt;=P$1,1,0))*INDIRECT(CONCATENATE("'Gastos com Pessoal'!",$BD50)))+SUM((P$1&gt;='Gastos com Pessoal'!$F$113:$F$122)*(P$1&lt;='Gastos com Pessoal'!$G$113:$G$122)*(IF('Gastos com Pessoal'!$R$113:$R$122&lt;=P$1,1,0))*INDIRECT(CONCATENATE("'Gastos com Pessoal'!",$BE50)))</f>
        <v>0</v>
      </c>
      <c r="Q50" s="152">
        <f t="array" aca="1" ref="Q50" ca="1">SUM((Q$1&gt;='Gastos com Pessoal'!$F$7:$F$106)*(Q$1&lt;='Gastos com Pessoal'!$G$7:$G$106)*INDIRECT(CONCATENATE("'Encargos e Benefícios'!",$AX50)))+SUM((Q$1&gt;='Gastos com Pessoal'!$F$113:$F$122)*(Q$1&lt;='Gastos com Pessoal'!$G$113:$G$122)*INDIRECT(CONCATENATE("'Encargos e Benefícios'!",$AY50)))+SUM((Q$1&gt;='Gastos com Pessoal'!$F$7:$F$106)*(Q$1&lt;='Gastos com Pessoal'!$G$7:$G$106)*(IF('Gastos com Pessoal'!$H$7:$H$106&lt;=Q$1,1,0))*INDIRECT(CONCATENATE("'Gastos com Pessoal'!",$AZ50)))+SUM((Q$1&gt;='Gastos com Pessoal'!$F$113:$F$122)*(Q$1&lt;='Gastos com Pessoal'!$G$113:$G$122)*(IF('Gastos com Pessoal'!$H$113:$H$122&lt;=Q$1,1,0))*INDIRECT(CONCATENATE("'Gastos com Pessoal'!",$BA50)))+SUM((Q$1&gt;='Gastos com Pessoal'!$F$7:$F$106)*(Q$1&lt;='Gastos com Pessoal'!$G$7:$G$106)*(IF('Gastos com Pessoal'!$M$7:$M$106&lt;=Q$1,1,0))*INDIRECT(CONCATENATE("'Gastos com Pessoal'!",$BB50)))+SUM((Q$1&gt;='Gastos com Pessoal'!$F$113:$F$122)*(Q$1&lt;='Gastos com Pessoal'!$G$113:$G$122)*(IF('Gastos com Pessoal'!$M$113:$M$122&lt;=Q$1,1,0))*INDIRECT(CONCATENATE("'Gastos com Pessoal'!",$BC50)))+SUM((Q$1&gt;='Gastos com Pessoal'!$F$7:$F$106)*(Q$1&lt;='Gastos com Pessoal'!$G$7:$G$106)*(IF('Gastos com Pessoal'!$R$7:$R$106&lt;=Q$1,1,0))*INDIRECT(CONCATENATE("'Gastos com Pessoal'!",$BD50)))+SUM((Q$1&gt;='Gastos com Pessoal'!$F$113:$F$122)*(Q$1&lt;='Gastos com Pessoal'!$G$113:$G$122)*(IF('Gastos com Pessoal'!$R$113:$R$122&lt;=Q$1,1,0))*INDIRECT(CONCATENATE("'Gastos com Pessoal'!",$BE50)))</f>
        <v>0</v>
      </c>
      <c r="R50" s="152">
        <f t="array" aca="1" ref="R50" ca="1">SUM((R$1&gt;='Gastos com Pessoal'!$F$7:$F$106)*(R$1&lt;='Gastos com Pessoal'!$G$7:$G$106)*INDIRECT(CONCATENATE("'Encargos e Benefícios'!",$AX50)))+SUM((R$1&gt;='Gastos com Pessoal'!$F$113:$F$122)*(R$1&lt;='Gastos com Pessoal'!$G$113:$G$122)*INDIRECT(CONCATENATE("'Encargos e Benefícios'!",$AY50)))+SUM((R$1&gt;='Gastos com Pessoal'!$F$7:$F$106)*(R$1&lt;='Gastos com Pessoal'!$G$7:$G$106)*(IF('Gastos com Pessoal'!$H$7:$H$106&lt;=R$1,1,0))*INDIRECT(CONCATENATE("'Gastos com Pessoal'!",$AZ50)))+SUM((R$1&gt;='Gastos com Pessoal'!$F$113:$F$122)*(R$1&lt;='Gastos com Pessoal'!$G$113:$G$122)*(IF('Gastos com Pessoal'!$H$113:$H$122&lt;=R$1,1,0))*INDIRECT(CONCATENATE("'Gastos com Pessoal'!",$BA50)))+SUM((R$1&gt;='Gastos com Pessoal'!$F$7:$F$106)*(R$1&lt;='Gastos com Pessoal'!$G$7:$G$106)*(IF('Gastos com Pessoal'!$M$7:$M$106&lt;=R$1,1,0))*INDIRECT(CONCATENATE("'Gastos com Pessoal'!",$BB50)))+SUM((R$1&gt;='Gastos com Pessoal'!$F$113:$F$122)*(R$1&lt;='Gastos com Pessoal'!$G$113:$G$122)*(IF('Gastos com Pessoal'!$M$113:$M$122&lt;=R$1,1,0))*INDIRECT(CONCATENATE("'Gastos com Pessoal'!",$BC50)))+SUM((R$1&gt;='Gastos com Pessoal'!$F$7:$F$106)*(R$1&lt;='Gastos com Pessoal'!$G$7:$G$106)*(IF('Gastos com Pessoal'!$R$7:$R$106&lt;=R$1,1,0))*INDIRECT(CONCATENATE("'Gastos com Pessoal'!",$BD50)))+SUM((R$1&gt;='Gastos com Pessoal'!$F$113:$F$122)*(R$1&lt;='Gastos com Pessoal'!$G$113:$G$122)*(IF('Gastos com Pessoal'!$R$113:$R$122&lt;=R$1,1,0))*INDIRECT(CONCATENATE("'Gastos com Pessoal'!",$BE50)))</f>
        <v>0</v>
      </c>
      <c r="S50" s="152">
        <f t="array" aca="1" ref="S50" ca="1">SUM((S$1&gt;='Gastos com Pessoal'!$F$7:$F$106)*(S$1&lt;='Gastos com Pessoal'!$G$7:$G$106)*INDIRECT(CONCATENATE("'Encargos e Benefícios'!",$AX50)))+SUM((S$1&gt;='Gastos com Pessoal'!$F$113:$F$122)*(S$1&lt;='Gastos com Pessoal'!$G$113:$G$122)*INDIRECT(CONCATENATE("'Encargos e Benefícios'!",$AY50)))+SUM((S$1&gt;='Gastos com Pessoal'!$F$7:$F$106)*(S$1&lt;='Gastos com Pessoal'!$G$7:$G$106)*(IF('Gastos com Pessoal'!$H$7:$H$106&lt;=S$1,1,0))*INDIRECT(CONCATENATE("'Gastos com Pessoal'!",$AZ50)))+SUM((S$1&gt;='Gastos com Pessoal'!$F$113:$F$122)*(S$1&lt;='Gastos com Pessoal'!$G$113:$G$122)*(IF('Gastos com Pessoal'!$H$113:$H$122&lt;=S$1,1,0))*INDIRECT(CONCATENATE("'Gastos com Pessoal'!",$BA50)))+SUM((S$1&gt;='Gastos com Pessoal'!$F$7:$F$106)*(S$1&lt;='Gastos com Pessoal'!$G$7:$G$106)*(IF('Gastos com Pessoal'!$M$7:$M$106&lt;=S$1,1,0))*INDIRECT(CONCATENATE("'Gastos com Pessoal'!",$BB50)))+SUM((S$1&gt;='Gastos com Pessoal'!$F$113:$F$122)*(S$1&lt;='Gastos com Pessoal'!$G$113:$G$122)*(IF('Gastos com Pessoal'!$M$113:$M$122&lt;=S$1,1,0))*INDIRECT(CONCATENATE("'Gastos com Pessoal'!",$BC50)))+SUM((S$1&gt;='Gastos com Pessoal'!$F$7:$F$106)*(S$1&lt;='Gastos com Pessoal'!$G$7:$G$106)*(IF('Gastos com Pessoal'!$R$7:$R$106&lt;=S$1,1,0))*INDIRECT(CONCATENATE("'Gastos com Pessoal'!",$BD50)))+SUM((S$1&gt;='Gastos com Pessoal'!$F$113:$F$122)*(S$1&lt;='Gastos com Pessoal'!$G$113:$G$122)*(IF('Gastos com Pessoal'!$R$113:$R$122&lt;=S$1,1,0))*INDIRECT(CONCATENATE("'Gastos com Pessoal'!",$BE50)))</f>
        <v>0</v>
      </c>
      <c r="T50" s="152">
        <f t="array" aca="1" ref="T50" ca="1">SUM((T$1&gt;='Gastos com Pessoal'!$F$7:$F$106)*(T$1&lt;='Gastos com Pessoal'!$G$7:$G$106)*INDIRECT(CONCATENATE("'Encargos e Benefícios'!",$AX50)))+SUM((T$1&gt;='Gastos com Pessoal'!$F$113:$F$122)*(T$1&lt;='Gastos com Pessoal'!$G$113:$G$122)*INDIRECT(CONCATENATE("'Encargos e Benefícios'!",$AY50)))+SUM((T$1&gt;='Gastos com Pessoal'!$F$7:$F$106)*(T$1&lt;='Gastos com Pessoal'!$G$7:$G$106)*(IF('Gastos com Pessoal'!$H$7:$H$106&lt;=T$1,1,0))*INDIRECT(CONCATENATE("'Gastos com Pessoal'!",$AZ50)))+SUM((T$1&gt;='Gastos com Pessoal'!$F$113:$F$122)*(T$1&lt;='Gastos com Pessoal'!$G$113:$G$122)*(IF('Gastos com Pessoal'!$H$113:$H$122&lt;=T$1,1,0))*INDIRECT(CONCATENATE("'Gastos com Pessoal'!",$BA50)))+SUM((T$1&gt;='Gastos com Pessoal'!$F$7:$F$106)*(T$1&lt;='Gastos com Pessoal'!$G$7:$G$106)*(IF('Gastos com Pessoal'!$M$7:$M$106&lt;=T$1,1,0))*INDIRECT(CONCATENATE("'Gastos com Pessoal'!",$BB50)))+SUM((T$1&gt;='Gastos com Pessoal'!$F$113:$F$122)*(T$1&lt;='Gastos com Pessoal'!$G$113:$G$122)*(IF('Gastos com Pessoal'!$M$113:$M$122&lt;=T$1,1,0))*INDIRECT(CONCATENATE("'Gastos com Pessoal'!",$BC50)))+SUM((T$1&gt;='Gastos com Pessoal'!$F$7:$F$106)*(T$1&lt;='Gastos com Pessoal'!$G$7:$G$106)*(IF('Gastos com Pessoal'!$R$7:$R$106&lt;=T$1,1,0))*INDIRECT(CONCATENATE("'Gastos com Pessoal'!",$BD50)))+SUM((T$1&gt;='Gastos com Pessoal'!$F$113:$F$122)*(T$1&lt;='Gastos com Pessoal'!$G$113:$G$122)*(IF('Gastos com Pessoal'!$R$113:$R$122&lt;=T$1,1,0))*INDIRECT(CONCATENATE("'Gastos com Pessoal'!",$BE50)))</f>
        <v>0</v>
      </c>
      <c r="U50" s="152">
        <f t="array" aca="1" ref="U50" ca="1">SUM((U$1&gt;='Gastos com Pessoal'!$F$7:$F$106)*(U$1&lt;='Gastos com Pessoal'!$G$7:$G$106)*INDIRECT(CONCATENATE("'Encargos e Benefícios'!",$AX50)))+SUM((U$1&gt;='Gastos com Pessoal'!$F$113:$F$122)*(U$1&lt;='Gastos com Pessoal'!$G$113:$G$122)*INDIRECT(CONCATENATE("'Encargos e Benefícios'!",$AY50)))+SUM((U$1&gt;='Gastos com Pessoal'!$F$7:$F$106)*(U$1&lt;='Gastos com Pessoal'!$G$7:$G$106)*(IF('Gastos com Pessoal'!$H$7:$H$106&lt;=U$1,1,0))*INDIRECT(CONCATENATE("'Gastos com Pessoal'!",$AZ50)))+SUM((U$1&gt;='Gastos com Pessoal'!$F$113:$F$122)*(U$1&lt;='Gastos com Pessoal'!$G$113:$G$122)*(IF('Gastos com Pessoal'!$H$113:$H$122&lt;=U$1,1,0))*INDIRECT(CONCATENATE("'Gastos com Pessoal'!",$BA50)))+SUM((U$1&gt;='Gastos com Pessoal'!$F$7:$F$106)*(U$1&lt;='Gastos com Pessoal'!$G$7:$G$106)*(IF('Gastos com Pessoal'!$M$7:$M$106&lt;=U$1,1,0))*INDIRECT(CONCATENATE("'Gastos com Pessoal'!",$BB50)))+SUM((U$1&gt;='Gastos com Pessoal'!$F$113:$F$122)*(U$1&lt;='Gastos com Pessoal'!$G$113:$G$122)*(IF('Gastos com Pessoal'!$M$113:$M$122&lt;=U$1,1,0))*INDIRECT(CONCATENATE("'Gastos com Pessoal'!",$BC50)))+SUM((U$1&gt;='Gastos com Pessoal'!$F$7:$F$106)*(U$1&lt;='Gastos com Pessoal'!$G$7:$G$106)*(IF('Gastos com Pessoal'!$R$7:$R$106&lt;=U$1,1,0))*INDIRECT(CONCATENATE("'Gastos com Pessoal'!",$BD50)))+SUM((U$1&gt;='Gastos com Pessoal'!$F$113:$F$122)*(U$1&lt;='Gastos com Pessoal'!$G$113:$G$122)*(IF('Gastos com Pessoal'!$R$113:$R$122&lt;=U$1,1,0))*INDIRECT(CONCATENATE("'Gastos com Pessoal'!",$BE50)))</f>
        <v>0</v>
      </c>
      <c r="V50" s="152">
        <f t="array" aca="1" ref="V50" ca="1">SUM((V$1&gt;='Gastos com Pessoal'!$F$7:$F$106)*(V$1&lt;='Gastos com Pessoal'!$G$7:$G$106)*INDIRECT(CONCATENATE("'Encargos e Benefícios'!",$AX50)))+SUM((V$1&gt;='Gastos com Pessoal'!$F$113:$F$122)*(V$1&lt;='Gastos com Pessoal'!$G$113:$G$122)*INDIRECT(CONCATENATE("'Encargos e Benefícios'!",$AY50)))+SUM((V$1&gt;='Gastos com Pessoal'!$F$7:$F$106)*(V$1&lt;='Gastos com Pessoal'!$G$7:$G$106)*(IF('Gastos com Pessoal'!$H$7:$H$106&lt;=V$1,1,0))*INDIRECT(CONCATENATE("'Gastos com Pessoal'!",$AZ50)))+SUM((V$1&gt;='Gastos com Pessoal'!$F$113:$F$122)*(V$1&lt;='Gastos com Pessoal'!$G$113:$G$122)*(IF('Gastos com Pessoal'!$H$113:$H$122&lt;=V$1,1,0))*INDIRECT(CONCATENATE("'Gastos com Pessoal'!",$BA50)))+SUM((V$1&gt;='Gastos com Pessoal'!$F$7:$F$106)*(V$1&lt;='Gastos com Pessoal'!$G$7:$G$106)*(IF('Gastos com Pessoal'!$M$7:$M$106&lt;=V$1,1,0))*INDIRECT(CONCATENATE("'Gastos com Pessoal'!",$BB50)))+SUM((V$1&gt;='Gastos com Pessoal'!$F$113:$F$122)*(V$1&lt;='Gastos com Pessoal'!$G$113:$G$122)*(IF('Gastos com Pessoal'!$M$113:$M$122&lt;=V$1,1,0))*INDIRECT(CONCATENATE("'Gastos com Pessoal'!",$BC50)))+SUM((V$1&gt;='Gastos com Pessoal'!$F$7:$F$106)*(V$1&lt;='Gastos com Pessoal'!$G$7:$G$106)*(IF('Gastos com Pessoal'!$R$7:$R$106&lt;=V$1,1,0))*INDIRECT(CONCATENATE("'Gastos com Pessoal'!",$BD50)))+SUM((V$1&gt;='Gastos com Pessoal'!$F$113:$F$122)*(V$1&lt;='Gastos com Pessoal'!$G$113:$G$122)*(IF('Gastos com Pessoal'!$R$113:$R$122&lt;=V$1,1,0))*INDIRECT(CONCATENATE("'Gastos com Pessoal'!",$BE50)))</f>
        <v>0</v>
      </c>
      <c r="W50" s="152">
        <f t="array" aca="1" ref="W50" ca="1">SUM((W$1&gt;='Gastos com Pessoal'!$F$7:$F$106)*(W$1&lt;='Gastos com Pessoal'!$G$7:$G$106)*INDIRECT(CONCATENATE("'Encargos e Benefícios'!",$AX50)))+SUM((W$1&gt;='Gastos com Pessoal'!$F$113:$F$122)*(W$1&lt;='Gastos com Pessoal'!$G$113:$G$122)*INDIRECT(CONCATENATE("'Encargos e Benefícios'!",$AY50)))+SUM((W$1&gt;='Gastos com Pessoal'!$F$7:$F$106)*(W$1&lt;='Gastos com Pessoal'!$G$7:$G$106)*(IF('Gastos com Pessoal'!$H$7:$H$106&lt;=W$1,1,0))*INDIRECT(CONCATENATE("'Gastos com Pessoal'!",$AZ50)))+SUM((W$1&gt;='Gastos com Pessoal'!$F$113:$F$122)*(W$1&lt;='Gastos com Pessoal'!$G$113:$G$122)*(IF('Gastos com Pessoal'!$H$113:$H$122&lt;=W$1,1,0))*INDIRECT(CONCATENATE("'Gastos com Pessoal'!",$BA50)))+SUM((W$1&gt;='Gastos com Pessoal'!$F$7:$F$106)*(W$1&lt;='Gastos com Pessoal'!$G$7:$G$106)*(IF('Gastos com Pessoal'!$M$7:$M$106&lt;=W$1,1,0))*INDIRECT(CONCATENATE("'Gastos com Pessoal'!",$BB50)))+SUM((W$1&gt;='Gastos com Pessoal'!$F$113:$F$122)*(W$1&lt;='Gastos com Pessoal'!$G$113:$G$122)*(IF('Gastos com Pessoal'!$M$113:$M$122&lt;=W$1,1,0))*INDIRECT(CONCATENATE("'Gastos com Pessoal'!",$BC50)))+SUM((W$1&gt;='Gastos com Pessoal'!$F$7:$F$106)*(W$1&lt;='Gastos com Pessoal'!$G$7:$G$106)*(IF('Gastos com Pessoal'!$R$7:$R$106&lt;=W$1,1,0))*INDIRECT(CONCATENATE("'Gastos com Pessoal'!",$BD50)))+SUM((W$1&gt;='Gastos com Pessoal'!$F$113:$F$122)*(W$1&lt;='Gastos com Pessoal'!$G$113:$G$122)*(IF('Gastos com Pessoal'!$R$113:$R$122&lt;=W$1,1,0))*INDIRECT(CONCATENATE("'Gastos com Pessoal'!",$BE50)))</f>
        <v>0</v>
      </c>
      <c r="X50" s="152">
        <f t="array" aca="1" ref="X50" ca="1">SUM((X$1&gt;='Gastos com Pessoal'!$F$7:$F$106)*(X$1&lt;='Gastos com Pessoal'!$G$7:$G$106)*INDIRECT(CONCATENATE("'Encargos e Benefícios'!",$AX50)))+SUM((X$1&gt;='Gastos com Pessoal'!$F$113:$F$122)*(X$1&lt;='Gastos com Pessoal'!$G$113:$G$122)*INDIRECT(CONCATENATE("'Encargos e Benefícios'!",$AY50)))+SUM((X$1&gt;='Gastos com Pessoal'!$F$7:$F$106)*(X$1&lt;='Gastos com Pessoal'!$G$7:$G$106)*(IF('Gastos com Pessoal'!$H$7:$H$106&lt;=X$1,1,0))*INDIRECT(CONCATENATE("'Gastos com Pessoal'!",$AZ50)))+SUM((X$1&gt;='Gastos com Pessoal'!$F$113:$F$122)*(X$1&lt;='Gastos com Pessoal'!$G$113:$G$122)*(IF('Gastos com Pessoal'!$H$113:$H$122&lt;=X$1,1,0))*INDIRECT(CONCATENATE("'Gastos com Pessoal'!",$BA50)))+SUM((X$1&gt;='Gastos com Pessoal'!$F$7:$F$106)*(X$1&lt;='Gastos com Pessoal'!$G$7:$G$106)*(IF('Gastos com Pessoal'!$M$7:$M$106&lt;=X$1,1,0))*INDIRECT(CONCATENATE("'Gastos com Pessoal'!",$BB50)))+SUM((X$1&gt;='Gastos com Pessoal'!$F$113:$F$122)*(X$1&lt;='Gastos com Pessoal'!$G$113:$G$122)*(IF('Gastos com Pessoal'!$M$113:$M$122&lt;=X$1,1,0))*INDIRECT(CONCATENATE("'Gastos com Pessoal'!",$BC50)))+SUM((X$1&gt;='Gastos com Pessoal'!$F$7:$F$106)*(X$1&lt;='Gastos com Pessoal'!$G$7:$G$106)*(IF('Gastos com Pessoal'!$R$7:$R$106&lt;=X$1,1,0))*INDIRECT(CONCATENATE("'Gastos com Pessoal'!",$BD50)))+SUM((X$1&gt;='Gastos com Pessoal'!$F$113:$F$122)*(X$1&lt;='Gastos com Pessoal'!$G$113:$G$122)*(IF('Gastos com Pessoal'!$R$113:$R$122&lt;=X$1,1,0))*INDIRECT(CONCATENATE("'Gastos com Pessoal'!",$BE50)))</f>
        <v>0</v>
      </c>
      <c r="Y50" s="152">
        <f t="array" aca="1" ref="Y50" ca="1">SUM((Y$1&gt;='Gastos com Pessoal'!$F$7:$F$106)*(Y$1&lt;='Gastos com Pessoal'!$G$7:$G$106)*INDIRECT(CONCATENATE("'Encargos e Benefícios'!",$AX50)))+SUM((Y$1&gt;='Gastos com Pessoal'!$F$113:$F$122)*(Y$1&lt;='Gastos com Pessoal'!$G$113:$G$122)*INDIRECT(CONCATENATE("'Encargos e Benefícios'!",$AY50)))+SUM((Y$1&gt;='Gastos com Pessoal'!$F$7:$F$106)*(Y$1&lt;='Gastos com Pessoal'!$G$7:$G$106)*(IF('Gastos com Pessoal'!$H$7:$H$106&lt;=Y$1,1,0))*INDIRECT(CONCATENATE("'Gastos com Pessoal'!",$AZ50)))+SUM((Y$1&gt;='Gastos com Pessoal'!$F$113:$F$122)*(Y$1&lt;='Gastos com Pessoal'!$G$113:$G$122)*(IF('Gastos com Pessoal'!$H$113:$H$122&lt;=Y$1,1,0))*INDIRECT(CONCATENATE("'Gastos com Pessoal'!",$BA50)))+SUM((Y$1&gt;='Gastos com Pessoal'!$F$7:$F$106)*(Y$1&lt;='Gastos com Pessoal'!$G$7:$G$106)*(IF('Gastos com Pessoal'!$M$7:$M$106&lt;=Y$1,1,0))*INDIRECT(CONCATENATE("'Gastos com Pessoal'!",$BB50)))+SUM((Y$1&gt;='Gastos com Pessoal'!$F$113:$F$122)*(Y$1&lt;='Gastos com Pessoal'!$G$113:$G$122)*(IF('Gastos com Pessoal'!$M$113:$M$122&lt;=Y$1,1,0))*INDIRECT(CONCATENATE("'Gastos com Pessoal'!",$BC50)))+SUM((Y$1&gt;='Gastos com Pessoal'!$F$7:$F$106)*(Y$1&lt;='Gastos com Pessoal'!$G$7:$G$106)*(IF('Gastos com Pessoal'!$R$7:$R$106&lt;=Y$1,1,0))*INDIRECT(CONCATENATE("'Gastos com Pessoal'!",$BD50)))+SUM((Y$1&gt;='Gastos com Pessoal'!$F$113:$F$122)*(Y$1&lt;='Gastos com Pessoal'!$G$113:$G$122)*(IF('Gastos com Pessoal'!$R$113:$R$122&lt;=Y$1,1,0))*INDIRECT(CONCATENATE("'Gastos com Pessoal'!",$BE50)))</f>
        <v>0</v>
      </c>
      <c r="Z50" s="152">
        <f t="array" aca="1" ref="Z50" ca="1">SUM((Z$1&gt;='Gastos com Pessoal'!$F$7:$F$106)*(Z$1&lt;='Gastos com Pessoal'!$G$7:$G$106)*INDIRECT(CONCATENATE("'Encargos e Benefícios'!",$AX50)))+SUM((Z$1&gt;='Gastos com Pessoal'!$F$113:$F$122)*(Z$1&lt;='Gastos com Pessoal'!$G$113:$G$122)*INDIRECT(CONCATENATE("'Encargos e Benefícios'!",$AY50)))+SUM((Z$1&gt;='Gastos com Pessoal'!$F$7:$F$106)*(Z$1&lt;='Gastos com Pessoal'!$G$7:$G$106)*(IF('Gastos com Pessoal'!$H$7:$H$106&lt;=Z$1,1,0))*INDIRECT(CONCATENATE("'Gastos com Pessoal'!",$AZ50)))+SUM((Z$1&gt;='Gastos com Pessoal'!$F$113:$F$122)*(Z$1&lt;='Gastos com Pessoal'!$G$113:$G$122)*(IF('Gastos com Pessoal'!$H$113:$H$122&lt;=Z$1,1,0))*INDIRECT(CONCATENATE("'Gastos com Pessoal'!",$BA50)))+SUM((Z$1&gt;='Gastos com Pessoal'!$F$7:$F$106)*(Z$1&lt;='Gastos com Pessoal'!$G$7:$G$106)*(IF('Gastos com Pessoal'!$M$7:$M$106&lt;=Z$1,1,0))*INDIRECT(CONCATENATE("'Gastos com Pessoal'!",$BB50)))+SUM((Z$1&gt;='Gastos com Pessoal'!$F$113:$F$122)*(Z$1&lt;='Gastos com Pessoal'!$G$113:$G$122)*(IF('Gastos com Pessoal'!$M$113:$M$122&lt;=Z$1,1,0))*INDIRECT(CONCATENATE("'Gastos com Pessoal'!",$BC50)))+SUM((Z$1&gt;='Gastos com Pessoal'!$F$7:$F$106)*(Z$1&lt;='Gastos com Pessoal'!$G$7:$G$106)*(IF('Gastos com Pessoal'!$R$7:$R$106&lt;=Z$1,1,0))*INDIRECT(CONCATENATE("'Gastos com Pessoal'!",$BD50)))+SUM((Z$1&gt;='Gastos com Pessoal'!$F$113:$F$122)*(Z$1&lt;='Gastos com Pessoal'!$G$113:$G$122)*(IF('Gastos com Pessoal'!$R$113:$R$122&lt;=Z$1,1,0))*INDIRECT(CONCATENATE("'Gastos com Pessoal'!",$BE50)))</f>
        <v>0</v>
      </c>
      <c r="AA50" s="152">
        <f t="array" aca="1" ref="AA50" ca="1">SUM((AA$1&gt;='Gastos com Pessoal'!$F$7:$F$106)*(AA$1&lt;='Gastos com Pessoal'!$G$7:$G$106)*INDIRECT(CONCATENATE("'Encargos e Benefícios'!",$AX50)))+SUM((AA$1&gt;='Gastos com Pessoal'!$F$113:$F$122)*(AA$1&lt;='Gastos com Pessoal'!$G$113:$G$122)*INDIRECT(CONCATENATE("'Encargos e Benefícios'!",$AY50)))+SUM((AA$1&gt;='Gastos com Pessoal'!$F$7:$F$106)*(AA$1&lt;='Gastos com Pessoal'!$G$7:$G$106)*(IF('Gastos com Pessoal'!$H$7:$H$106&lt;=AA$1,1,0))*INDIRECT(CONCATENATE("'Gastos com Pessoal'!",$AZ50)))+SUM((AA$1&gt;='Gastos com Pessoal'!$F$113:$F$122)*(AA$1&lt;='Gastos com Pessoal'!$G$113:$G$122)*(IF('Gastos com Pessoal'!$H$113:$H$122&lt;=AA$1,1,0))*INDIRECT(CONCATENATE("'Gastos com Pessoal'!",$BA50)))+SUM((AA$1&gt;='Gastos com Pessoal'!$F$7:$F$106)*(AA$1&lt;='Gastos com Pessoal'!$G$7:$G$106)*(IF('Gastos com Pessoal'!$M$7:$M$106&lt;=AA$1,1,0))*INDIRECT(CONCATENATE("'Gastos com Pessoal'!",$BB50)))+SUM((AA$1&gt;='Gastos com Pessoal'!$F$113:$F$122)*(AA$1&lt;='Gastos com Pessoal'!$G$113:$G$122)*(IF('Gastos com Pessoal'!$M$113:$M$122&lt;=AA$1,1,0))*INDIRECT(CONCATENATE("'Gastos com Pessoal'!",$BC50)))+SUM((AA$1&gt;='Gastos com Pessoal'!$F$7:$F$106)*(AA$1&lt;='Gastos com Pessoal'!$G$7:$G$106)*(IF('Gastos com Pessoal'!$R$7:$R$106&lt;=AA$1,1,0))*INDIRECT(CONCATENATE("'Gastos com Pessoal'!",$BD50)))+SUM((AA$1&gt;='Gastos com Pessoal'!$F$113:$F$122)*(AA$1&lt;='Gastos com Pessoal'!$G$113:$G$122)*(IF('Gastos com Pessoal'!$R$113:$R$122&lt;=AA$1,1,0))*INDIRECT(CONCATENATE("'Gastos com Pessoal'!",$BE50)))</f>
        <v>0</v>
      </c>
      <c r="AB50" s="152">
        <f t="array" aca="1" ref="AB50" ca="1">SUM((AB$1&gt;='Gastos com Pessoal'!$F$7:$F$106)*(AB$1&lt;='Gastos com Pessoal'!$G$7:$G$106)*INDIRECT(CONCATENATE("'Encargos e Benefícios'!",$AX50)))+SUM((AB$1&gt;='Gastos com Pessoal'!$F$113:$F$122)*(AB$1&lt;='Gastos com Pessoal'!$G$113:$G$122)*INDIRECT(CONCATENATE("'Encargos e Benefícios'!",$AY50)))+SUM((AB$1&gt;='Gastos com Pessoal'!$F$7:$F$106)*(AB$1&lt;='Gastos com Pessoal'!$G$7:$G$106)*(IF('Gastos com Pessoal'!$H$7:$H$106&lt;=AB$1,1,0))*INDIRECT(CONCATENATE("'Gastos com Pessoal'!",$AZ50)))+SUM((AB$1&gt;='Gastos com Pessoal'!$F$113:$F$122)*(AB$1&lt;='Gastos com Pessoal'!$G$113:$G$122)*(IF('Gastos com Pessoal'!$H$113:$H$122&lt;=AB$1,1,0))*INDIRECT(CONCATENATE("'Gastos com Pessoal'!",$BA50)))+SUM((AB$1&gt;='Gastos com Pessoal'!$F$7:$F$106)*(AB$1&lt;='Gastos com Pessoal'!$G$7:$G$106)*(IF('Gastos com Pessoal'!$M$7:$M$106&lt;=AB$1,1,0))*INDIRECT(CONCATENATE("'Gastos com Pessoal'!",$BB50)))+SUM((AB$1&gt;='Gastos com Pessoal'!$F$113:$F$122)*(AB$1&lt;='Gastos com Pessoal'!$G$113:$G$122)*(IF('Gastos com Pessoal'!$M$113:$M$122&lt;=AB$1,1,0))*INDIRECT(CONCATENATE("'Gastos com Pessoal'!",$BC50)))+SUM((AB$1&gt;='Gastos com Pessoal'!$F$7:$F$106)*(AB$1&lt;='Gastos com Pessoal'!$G$7:$G$106)*(IF('Gastos com Pessoal'!$R$7:$R$106&lt;=AB$1,1,0))*INDIRECT(CONCATENATE("'Gastos com Pessoal'!",$BD50)))+SUM((AB$1&gt;='Gastos com Pessoal'!$F$113:$F$122)*(AB$1&lt;='Gastos com Pessoal'!$G$113:$G$122)*(IF('Gastos com Pessoal'!$R$113:$R$122&lt;=AB$1,1,0))*INDIRECT(CONCATENATE("'Gastos com Pessoal'!",$BE50)))</f>
        <v>0</v>
      </c>
      <c r="AC50" s="152">
        <f t="array" aca="1" ref="AC50" ca="1">SUM((AC$1&gt;='Gastos com Pessoal'!$F$7:$F$106)*(AC$1&lt;='Gastos com Pessoal'!$G$7:$G$106)*INDIRECT(CONCATENATE("'Encargos e Benefícios'!",$AX50)))+SUM((AC$1&gt;='Gastos com Pessoal'!$F$113:$F$122)*(AC$1&lt;='Gastos com Pessoal'!$G$113:$G$122)*INDIRECT(CONCATENATE("'Encargos e Benefícios'!",$AY50)))+SUM((AC$1&gt;='Gastos com Pessoal'!$F$7:$F$106)*(AC$1&lt;='Gastos com Pessoal'!$G$7:$G$106)*(IF('Gastos com Pessoal'!$H$7:$H$106&lt;=AC$1,1,0))*INDIRECT(CONCATENATE("'Gastos com Pessoal'!",$AZ50)))+SUM((AC$1&gt;='Gastos com Pessoal'!$F$113:$F$122)*(AC$1&lt;='Gastos com Pessoal'!$G$113:$G$122)*(IF('Gastos com Pessoal'!$H$113:$H$122&lt;=AC$1,1,0))*INDIRECT(CONCATENATE("'Gastos com Pessoal'!",$BA50)))+SUM((AC$1&gt;='Gastos com Pessoal'!$F$7:$F$106)*(AC$1&lt;='Gastos com Pessoal'!$G$7:$G$106)*(IF('Gastos com Pessoal'!$M$7:$M$106&lt;=AC$1,1,0))*INDIRECT(CONCATENATE("'Gastos com Pessoal'!",$BB50)))+SUM((AC$1&gt;='Gastos com Pessoal'!$F$113:$F$122)*(AC$1&lt;='Gastos com Pessoal'!$G$113:$G$122)*(IF('Gastos com Pessoal'!$M$113:$M$122&lt;=AC$1,1,0))*INDIRECT(CONCATENATE("'Gastos com Pessoal'!",$BC50)))+SUM((AC$1&gt;='Gastos com Pessoal'!$F$7:$F$106)*(AC$1&lt;='Gastos com Pessoal'!$G$7:$G$106)*(IF('Gastos com Pessoal'!$R$7:$R$106&lt;=AC$1,1,0))*INDIRECT(CONCATENATE("'Gastos com Pessoal'!",$BD50)))+SUM((AC$1&gt;='Gastos com Pessoal'!$F$113:$F$122)*(AC$1&lt;='Gastos com Pessoal'!$G$113:$G$122)*(IF('Gastos com Pessoal'!$R$113:$R$122&lt;=AC$1,1,0))*INDIRECT(CONCATENATE("'Gastos com Pessoal'!",$BE50)))</f>
        <v>0</v>
      </c>
      <c r="AD50" s="152">
        <f t="array" aca="1" ref="AD50" ca="1">SUM((AD$1&gt;='Gastos com Pessoal'!$F$7:$F$106)*(AD$1&lt;='Gastos com Pessoal'!$G$7:$G$106)*INDIRECT(CONCATENATE("'Encargos e Benefícios'!",$AX50)))+SUM((AD$1&gt;='Gastos com Pessoal'!$F$113:$F$122)*(AD$1&lt;='Gastos com Pessoal'!$G$113:$G$122)*INDIRECT(CONCATENATE("'Encargos e Benefícios'!",$AY50)))+SUM((AD$1&gt;='Gastos com Pessoal'!$F$7:$F$106)*(AD$1&lt;='Gastos com Pessoal'!$G$7:$G$106)*(IF('Gastos com Pessoal'!$H$7:$H$106&lt;=AD$1,1,0))*INDIRECT(CONCATENATE("'Gastos com Pessoal'!",$AZ50)))+SUM((AD$1&gt;='Gastos com Pessoal'!$F$113:$F$122)*(AD$1&lt;='Gastos com Pessoal'!$G$113:$G$122)*(IF('Gastos com Pessoal'!$H$113:$H$122&lt;=AD$1,1,0))*INDIRECT(CONCATENATE("'Gastos com Pessoal'!",$BA50)))+SUM((AD$1&gt;='Gastos com Pessoal'!$F$7:$F$106)*(AD$1&lt;='Gastos com Pessoal'!$G$7:$G$106)*(IF('Gastos com Pessoal'!$M$7:$M$106&lt;=AD$1,1,0))*INDIRECT(CONCATENATE("'Gastos com Pessoal'!",$BB50)))+SUM((AD$1&gt;='Gastos com Pessoal'!$F$113:$F$122)*(AD$1&lt;='Gastos com Pessoal'!$G$113:$G$122)*(IF('Gastos com Pessoal'!$M$113:$M$122&lt;=AD$1,1,0))*INDIRECT(CONCATENATE("'Gastos com Pessoal'!",$BC50)))+SUM((AD$1&gt;='Gastos com Pessoal'!$F$7:$F$106)*(AD$1&lt;='Gastos com Pessoal'!$G$7:$G$106)*(IF('Gastos com Pessoal'!$R$7:$R$106&lt;=AD$1,1,0))*INDIRECT(CONCATENATE("'Gastos com Pessoal'!",$BD50)))+SUM((AD$1&gt;='Gastos com Pessoal'!$F$113:$F$122)*(AD$1&lt;='Gastos com Pessoal'!$G$113:$G$122)*(IF('Gastos com Pessoal'!$R$113:$R$122&lt;=AD$1,1,0))*INDIRECT(CONCATENATE("'Gastos com Pessoal'!",$BE50)))</f>
        <v>0</v>
      </c>
      <c r="AE50" s="152">
        <f t="array" aca="1" ref="AE50" ca="1">SUM((AE$1&gt;='Gastos com Pessoal'!$F$7:$F$106)*(AE$1&lt;='Gastos com Pessoal'!$G$7:$G$106)*INDIRECT(CONCATENATE("'Encargos e Benefícios'!",$AX50)))+SUM((AE$1&gt;='Gastos com Pessoal'!$F$113:$F$122)*(AE$1&lt;='Gastos com Pessoal'!$G$113:$G$122)*INDIRECT(CONCATENATE("'Encargos e Benefícios'!",$AY50)))+SUM((AE$1&gt;='Gastos com Pessoal'!$F$7:$F$106)*(AE$1&lt;='Gastos com Pessoal'!$G$7:$G$106)*(IF('Gastos com Pessoal'!$H$7:$H$106&lt;=AE$1,1,0))*INDIRECT(CONCATENATE("'Gastos com Pessoal'!",$AZ50)))+SUM((AE$1&gt;='Gastos com Pessoal'!$F$113:$F$122)*(AE$1&lt;='Gastos com Pessoal'!$G$113:$G$122)*(IF('Gastos com Pessoal'!$H$113:$H$122&lt;=AE$1,1,0))*INDIRECT(CONCATENATE("'Gastos com Pessoal'!",$BA50)))+SUM((AE$1&gt;='Gastos com Pessoal'!$F$7:$F$106)*(AE$1&lt;='Gastos com Pessoal'!$G$7:$G$106)*(IF('Gastos com Pessoal'!$M$7:$M$106&lt;=AE$1,1,0))*INDIRECT(CONCATENATE("'Gastos com Pessoal'!",$BB50)))+SUM((AE$1&gt;='Gastos com Pessoal'!$F$113:$F$122)*(AE$1&lt;='Gastos com Pessoal'!$G$113:$G$122)*(IF('Gastos com Pessoal'!$M$113:$M$122&lt;=AE$1,1,0))*INDIRECT(CONCATENATE("'Gastos com Pessoal'!",$BC50)))+SUM((AE$1&gt;='Gastos com Pessoal'!$F$7:$F$106)*(AE$1&lt;='Gastos com Pessoal'!$G$7:$G$106)*(IF('Gastos com Pessoal'!$R$7:$R$106&lt;=AE$1,1,0))*INDIRECT(CONCATENATE("'Gastos com Pessoal'!",$BD50)))+SUM((AE$1&gt;='Gastos com Pessoal'!$F$113:$F$122)*(AE$1&lt;='Gastos com Pessoal'!$G$113:$G$122)*(IF('Gastos com Pessoal'!$R$113:$R$122&lt;=AE$1,1,0))*INDIRECT(CONCATENATE("'Gastos com Pessoal'!",$BE50)))</f>
        <v>0</v>
      </c>
      <c r="AF50" s="152">
        <f t="array" aca="1" ref="AF50" ca="1">SUM((AF$1&gt;='Gastos com Pessoal'!$F$7:$F$106)*(AF$1&lt;='Gastos com Pessoal'!$G$7:$G$106)*INDIRECT(CONCATENATE("'Encargos e Benefícios'!",$AX50)))+SUM((AF$1&gt;='Gastos com Pessoal'!$F$113:$F$122)*(AF$1&lt;='Gastos com Pessoal'!$G$113:$G$122)*INDIRECT(CONCATENATE("'Encargos e Benefícios'!",$AY50)))+SUM((AF$1&gt;='Gastos com Pessoal'!$F$7:$F$106)*(AF$1&lt;='Gastos com Pessoal'!$G$7:$G$106)*(IF('Gastos com Pessoal'!$H$7:$H$106&lt;=AF$1,1,0))*INDIRECT(CONCATENATE("'Gastos com Pessoal'!",$AZ50)))+SUM((AF$1&gt;='Gastos com Pessoal'!$F$113:$F$122)*(AF$1&lt;='Gastos com Pessoal'!$G$113:$G$122)*(IF('Gastos com Pessoal'!$H$113:$H$122&lt;=AF$1,1,0))*INDIRECT(CONCATENATE("'Gastos com Pessoal'!",$BA50)))+SUM((AF$1&gt;='Gastos com Pessoal'!$F$7:$F$106)*(AF$1&lt;='Gastos com Pessoal'!$G$7:$G$106)*(IF('Gastos com Pessoal'!$M$7:$M$106&lt;=AF$1,1,0))*INDIRECT(CONCATENATE("'Gastos com Pessoal'!",$BB50)))+SUM((AF$1&gt;='Gastos com Pessoal'!$F$113:$F$122)*(AF$1&lt;='Gastos com Pessoal'!$G$113:$G$122)*(IF('Gastos com Pessoal'!$M$113:$M$122&lt;=AF$1,1,0))*INDIRECT(CONCATENATE("'Gastos com Pessoal'!",$BC50)))+SUM((AF$1&gt;='Gastos com Pessoal'!$F$7:$F$106)*(AF$1&lt;='Gastos com Pessoal'!$G$7:$G$106)*(IF('Gastos com Pessoal'!$R$7:$R$106&lt;=AF$1,1,0))*INDIRECT(CONCATENATE("'Gastos com Pessoal'!",$BD50)))+SUM((AF$1&gt;='Gastos com Pessoal'!$F$113:$F$122)*(AF$1&lt;='Gastos com Pessoal'!$G$113:$G$122)*(IF('Gastos com Pessoal'!$R$113:$R$122&lt;=AF$1,1,0))*INDIRECT(CONCATENATE("'Gastos com Pessoal'!",$BE50)))</f>
        <v>0</v>
      </c>
      <c r="AG50" s="152">
        <f t="array" aca="1" ref="AG50" ca="1">SUM((AG$1&gt;='Gastos com Pessoal'!$F$7:$F$106)*(AG$1&lt;='Gastos com Pessoal'!$G$7:$G$106)*INDIRECT(CONCATENATE("'Encargos e Benefícios'!",$AX50)))+SUM((AG$1&gt;='Gastos com Pessoal'!$F$113:$F$122)*(AG$1&lt;='Gastos com Pessoal'!$G$113:$G$122)*INDIRECT(CONCATENATE("'Encargos e Benefícios'!",$AY50)))+SUM((AG$1&gt;='Gastos com Pessoal'!$F$7:$F$106)*(AG$1&lt;='Gastos com Pessoal'!$G$7:$G$106)*(IF('Gastos com Pessoal'!$H$7:$H$106&lt;=AG$1,1,0))*INDIRECT(CONCATENATE("'Gastos com Pessoal'!",$AZ50)))+SUM((AG$1&gt;='Gastos com Pessoal'!$F$113:$F$122)*(AG$1&lt;='Gastos com Pessoal'!$G$113:$G$122)*(IF('Gastos com Pessoal'!$H$113:$H$122&lt;=AG$1,1,0))*INDIRECT(CONCATENATE("'Gastos com Pessoal'!",$BA50)))+SUM((AG$1&gt;='Gastos com Pessoal'!$F$7:$F$106)*(AG$1&lt;='Gastos com Pessoal'!$G$7:$G$106)*(IF('Gastos com Pessoal'!$M$7:$M$106&lt;=AG$1,1,0))*INDIRECT(CONCATENATE("'Gastos com Pessoal'!",$BB50)))+SUM((AG$1&gt;='Gastos com Pessoal'!$F$113:$F$122)*(AG$1&lt;='Gastos com Pessoal'!$G$113:$G$122)*(IF('Gastos com Pessoal'!$M$113:$M$122&lt;=AG$1,1,0))*INDIRECT(CONCATENATE("'Gastos com Pessoal'!",$BC50)))+SUM((AG$1&gt;='Gastos com Pessoal'!$F$7:$F$106)*(AG$1&lt;='Gastos com Pessoal'!$G$7:$G$106)*(IF('Gastos com Pessoal'!$R$7:$R$106&lt;=AG$1,1,0))*INDIRECT(CONCATENATE("'Gastos com Pessoal'!",$BD50)))+SUM((AG$1&gt;='Gastos com Pessoal'!$F$113:$F$122)*(AG$1&lt;='Gastos com Pessoal'!$G$113:$G$122)*(IF('Gastos com Pessoal'!$R$113:$R$122&lt;=AG$1,1,0))*INDIRECT(CONCATENATE("'Gastos com Pessoal'!",$BE50)))</f>
        <v>0</v>
      </c>
      <c r="AH50" s="152">
        <f t="array" aca="1" ref="AH50" ca="1">SUM((AH$1&gt;='Gastos com Pessoal'!$F$7:$F$106)*(AH$1&lt;='Gastos com Pessoal'!$G$7:$G$106)*INDIRECT(CONCATENATE("'Encargos e Benefícios'!",$AX50)))+SUM((AH$1&gt;='Gastos com Pessoal'!$F$113:$F$122)*(AH$1&lt;='Gastos com Pessoal'!$G$113:$G$122)*INDIRECT(CONCATENATE("'Encargos e Benefícios'!",$AY50)))+SUM((AH$1&gt;='Gastos com Pessoal'!$F$7:$F$106)*(AH$1&lt;='Gastos com Pessoal'!$G$7:$G$106)*(IF('Gastos com Pessoal'!$H$7:$H$106&lt;=AH$1,1,0))*INDIRECT(CONCATENATE("'Gastos com Pessoal'!",$AZ50)))+SUM((AH$1&gt;='Gastos com Pessoal'!$F$113:$F$122)*(AH$1&lt;='Gastos com Pessoal'!$G$113:$G$122)*(IF('Gastos com Pessoal'!$H$113:$H$122&lt;=AH$1,1,0))*INDIRECT(CONCATENATE("'Gastos com Pessoal'!",$BA50)))+SUM((AH$1&gt;='Gastos com Pessoal'!$F$7:$F$106)*(AH$1&lt;='Gastos com Pessoal'!$G$7:$G$106)*(IF('Gastos com Pessoal'!$M$7:$M$106&lt;=AH$1,1,0))*INDIRECT(CONCATENATE("'Gastos com Pessoal'!",$BB50)))+SUM((AH$1&gt;='Gastos com Pessoal'!$F$113:$F$122)*(AH$1&lt;='Gastos com Pessoal'!$G$113:$G$122)*(IF('Gastos com Pessoal'!$M$113:$M$122&lt;=AH$1,1,0))*INDIRECT(CONCATENATE("'Gastos com Pessoal'!",$BC50)))+SUM((AH$1&gt;='Gastos com Pessoal'!$F$7:$F$106)*(AH$1&lt;='Gastos com Pessoal'!$G$7:$G$106)*(IF('Gastos com Pessoal'!$R$7:$R$106&lt;=AH$1,1,0))*INDIRECT(CONCATENATE("'Gastos com Pessoal'!",$BD50)))+SUM((AH$1&gt;='Gastos com Pessoal'!$F$113:$F$122)*(AH$1&lt;='Gastos com Pessoal'!$G$113:$G$122)*(IF('Gastos com Pessoal'!$R$113:$R$122&lt;=AH$1,1,0))*INDIRECT(CONCATENATE("'Gastos com Pessoal'!",$BE50)))</f>
        <v>0</v>
      </c>
      <c r="AI50" s="152">
        <f t="array" aca="1" ref="AI50" ca="1">SUM((AI$1&gt;='Gastos com Pessoal'!$F$7:$F$106)*(AI$1&lt;='Gastos com Pessoal'!$G$7:$G$106)*INDIRECT(CONCATENATE("'Encargos e Benefícios'!",$AX50)))+SUM((AI$1&gt;='Gastos com Pessoal'!$F$113:$F$122)*(AI$1&lt;='Gastos com Pessoal'!$G$113:$G$122)*INDIRECT(CONCATENATE("'Encargos e Benefícios'!",$AY50)))+SUM((AI$1&gt;='Gastos com Pessoal'!$F$7:$F$106)*(AI$1&lt;='Gastos com Pessoal'!$G$7:$G$106)*(IF('Gastos com Pessoal'!$H$7:$H$106&lt;=AI$1,1,0))*INDIRECT(CONCATENATE("'Gastos com Pessoal'!",$AZ50)))+SUM((AI$1&gt;='Gastos com Pessoal'!$F$113:$F$122)*(AI$1&lt;='Gastos com Pessoal'!$G$113:$G$122)*(IF('Gastos com Pessoal'!$H$113:$H$122&lt;=AI$1,1,0))*INDIRECT(CONCATENATE("'Gastos com Pessoal'!",$BA50)))+SUM((AI$1&gt;='Gastos com Pessoal'!$F$7:$F$106)*(AI$1&lt;='Gastos com Pessoal'!$G$7:$G$106)*(IF('Gastos com Pessoal'!$M$7:$M$106&lt;=AI$1,1,0))*INDIRECT(CONCATENATE("'Gastos com Pessoal'!",$BB50)))+SUM((AI$1&gt;='Gastos com Pessoal'!$F$113:$F$122)*(AI$1&lt;='Gastos com Pessoal'!$G$113:$G$122)*(IF('Gastos com Pessoal'!$M$113:$M$122&lt;=AI$1,1,0))*INDIRECT(CONCATENATE("'Gastos com Pessoal'!",$BC50)))+SUM((AI$1&gt;='Gastos com Pessoal'!$F$7:$F$106)*(AI$1&lt;='Gastos com Pessoal'!$G$7:$G$106)*(IF('Gastos com Pessoal'!$R$7:$R$106&lt;=AI$1,1,0))*INDIRECT(CONCATENATE("'Gastos com Pessoal'!",$BD50)))+SUM((AI$1&gt;='Gastos com Pessoal'!$F$113:$F$122)*(AI$1&lt;='Gastos com Pessoal'!$G$113:$G$122)*(IF('Gastos com Pessoal'!$R$113:$R$122&lt;=AI$1,1,0))*INDIRECT(CONCATENATE("'Gastos com Pessoal'!",$BE50)))</f>
        <v>0</v>
      </c>
      <c r="AJ50" s="152">
        <f t="array" aca="1" ref="AJ50" ca="1">SUM((AJ$1&gt;='Gastos com Pessoal'!$F$7:$F$106)*(AJ$1&lt;='Gastos com Pessoal'!$G$7:$G$106)*INDIRECT(CONCATENATE("'Encargos e Benefícios'!",$AX50)))+SUM((AJ$1&gt;='Gastos com Pessoal'!$F$113:$F$122)*(AJ$1&lt;='Gastos com Pessoal'!$G$113:$G$122)*INDIRECT(CONCATENATE("'Encargos e Benefícios'!",$AY50)))+SUM((AJ$1&gt;='Gastos com Pessoal'!$F$7:$F$106)*(AJ$1&lt;='Gastos com Pessoal'!$G$7:$G$106)*(IF('Gastos com Pessoal'!$H$7:$H$106&lt;=AJ$1,1,0))*INDIRECT(CONCATENATE("'Gastos com Pessoal'!",$AZ50)))+SUM((AJ$1&gt;='Gastos com Pessoal'!$F$113:$F$122)*(AJ$1&lt;='Gastos com Pessoal'!$G$113:$G$122)*(IF('Gastos com Pessoal'!$H$113:$H$122&lt;=AJ$1,1,0))*INDIRECT(CONCATENATE("'Gastos com Pessoal'!",$BA50)))+SUM((AJ$1&gt;='Gastos com Pessoal'!$F$7:$F$106)*(AJ$1&lt;='Gastos com Pessoal'!$G$7:$G$106)*(IF('Gastos com Pessoal'!$M$7:$M$106&lt;=AJ$1,1,0))*INDIRECT(CONCATENATE("'Gastos com Pessoal'!",$BB50)))+SUM((AJ$1&gt;='Gastos com Pessoal'!$F$113:$F$122)*(AJ$1&lt;='Gastos com Pessoal'!$G$113:$G$122)*(IF('Gastos com Pessoal'!$M$113:$M$122&lt;=AJ$1,1,0))*INDIRECT(CONCATENATE("'Gastos com Pessoal'!",$BC50)))+SUM((AJ$1&gt;='Gastos com Pessoal'!$F$7:$F$106)*(AJ$1&lt;='Gastos com Pessoal'!$G$7:$G$106)*(IF('Gastos com Pessoal'!$R$7:$R$106&lt;=AJ$1,1,0))*INDIRECT(CONCATENATE("'Gastos com Pessoal'!",$BD50)))+SUM((AJ$1&gt;='Gastos com Pessoal'!$F$113:$F$122)*(AJ$1&lt;='Gastos com Pessoal'!$G$113:$G$122)*(IF('Gastos com Pessoal'!$R$113:$R$122&lt;=AJ$1,1,0))*INDIRECT(CONCATENATE("'Gastos com Pessoal'!",$BE50)))</f>
        <v>0</v>
      </c>
      <c r="AK50" s="152">
        <f t="array" aca="1" ref="AK50" ca="1">SUM((AK$1&gt;='Gastos com Pessoal'!$F$7:$F$106)*(AK$1&lt;='Gastos com Pessoal'!$G$7:$G$106)*INDIRECT(CONCATENATE("'Encargos e Benefícios'!",$AX50)))+SUM((AK$1&gt;='Gastos com Pessoal'!$F$113:$F$122)*(AK$1&lt;='Gastos com Pessoal'!$G$113:$G$122)*INDIRECT(CONCATENATE("'Encargos e Benefícios'!",$AY50)))+SUM((AK$1&gt;='Gastos com Pessoal'!$F$7:$F$106)*(AK$1&lt;='Gastos com Pessoal'!$G$7:$G$106)*(IF('Gastos com Pessoal'!$H$7:$H$106&lt;=AK$1,1,0))*INDIRECT(CONCATENATE("'Gastos com Pessoal'!",$AZ50)))+SUM((AK$1&gt;='Gastos com Pessoal'!$F$113:$F$122)*(AK$1&lt;='Gastos com Pessoal'!$G$113:$G$122)*(IF('Gastos com Pessoal'!$H$113:$H$122&lt;=AK$1,1,0))*INDIRECT(CONCATENATE("'Gastos com Pessoal'!",$BA50)))+SUM((AK$1&gt;='Gastos com Pessoal'!$F$7:$F$106)*(AK$1&lt;='Gastos com Pessoal'!$G$7:$G$106)*(IF('Gastos com Pessoal'!$M$7:$M$106&lt;=AK$1,1,0))*INDIRECT(CONCATENATE("'Gastos com Pessoal'!",$BB50)))+SUM((AK$1&gt;='Gastos com Pessoal'!$F$113:$F$122)*(AK$1&lt;='Gastos com Pessoal'!$G$113:$G$122)*(IF('Gastos com Pessoal'!$M$113:$M$122&lt;=AK$1,1,0))*INDIRECT(CONCATENATE("'Gastos com Pessoal'!",$BC50)))+SUM((AK$1&gt;='Gastos com Pessoal'!$F$7:$F$106)*(AK$1&lt;='Gastos com Pessoal'!$G$7:$G$106)*(IF('Gastos com Pessoal'!$R$7:$R$106&lt;=AK$1,1,0))*INDIRECT(CONCATENATE("'Gastos com Pessoal'!",$BD50)))+SUM((AK$1&gt;='Gastos com Pessoal'!$F$113:$F$122)*(AK$1&lt;='Gastos com Pessoal'!$G$113:$G$122)*(IF('Gastos com Pessoal'!$R$113:$R$122&lt;=AK$1,1,0))*INDIRECT(CONCATENATE("'Gastos com Pessoal'!",$BE50)))</f>
        <v>0</v>
      </c>
      <c r="AL50" s="152">
        <f t="array" aca="1" ref="AL50" ca="1">SUM((AL$1&gt;='Gastos com Pessoal'!$F$7:$F$106)*(AL$1&lt;='Gastos com Pessoal'!$G$7:$G$106)*INDIRECT(CONCATENATE("'Encargos e Benefícios'!",$AX50)))+SUM((AL$1&gt;='Gastos com Pessoal'!$F$113:$F$122)*(AL$1&lt;='Gastos com Pessoal'!$G$113:$G$122)*INDIRECT(CONCATENATE("'Encargos e Benefícios'!",$AY50)))+SUM((AL$1&gt;='Gastos com Pessoal'!$F$7:$F$106)*(AL$1&lt;='Gastos com Pessoal'!$G$7:$G$106)*(IF('Gastos com Pessoal'!$H$7:$H$106&lt;=AL$1,1,0))*INDIRECT(CONCATENATE("'Gastos com Pessoal'!",$AZ50)))+SUM((AL$1&gt;='Gastos com Pessoal'!$F$113:$F$122)*(AL$1&lt;='Gastos com Pessoal'!$G$113:$G$122)*(IF('Gastos com Pessoal'!$H$113:$H$122&lt;=AL$1,1,0))*INDIRECT(CONCATENATE("'Gastos com Pessoal'!",$BA50)))+SUM((AL$1&gt;='Gastos com Pessoal'!$F$7:$F$106)*(AL$1&lt;='Gastos com Pessoal'!$G$7:$G$106)*(IF('Gastos com Pessoal'!$M$7:$M$106&lt;=AL$1,1,0))*INDIRECT(CONCATENATE("'Gastos com Pessoal'!",$BB50)))+SUM((AL$1&gt;='Gastos com Pessoal'!$F$113:$F$122)*(AL$1&lt;='Gastos com Pessoal'!$G$113:$G$122)*(IF('Gastos com Pessoal'!$M$113:$M$122&lt;=AL$1,1,0))*INDIRECT(CONCATENATE("'Gastos com Pessoal'!",$BC50)))+SUM((AL$1&gt;='Gastos com Pessoal'!$F$7:$F$106)*(AL$1&lt;='Gastos com Pessoal'!$G$7:$G$106)*(IF('Gastos com Pessoal'!$R$7:$R$106&lt;=AL$1,1,0))*INDIRECT(CONCATENATE("'Gastos com Pessoal'!",$BD50)))+SUM((AL$1&gt;='Gastos com Pessoal'!$F$113:$F$122)*(AL$1&lt;='Gastos com Pessoal'!$G$113:$G$122)*(IF('Gastos com Pessoal'!$R$113:$R$122&lt;=AL$1,1,0))*INDIRECT(CONCATENATE("'Gastos com Pessoal'!",$BE50)))</f>
        <v>0</v>
      </c>
      <c r="AM50" s="160">
        <f t="shared" ca="1" si="39"/>
        <v>0</v>
      </c>
      <c r="AN50" s="159">
        <f t="shared" ca="1" si="40"/>
        <v>0</v>
      </c>
      <c r="AW50" s="291" t="s">
        <v>365</v>
      </c>
      <c r="AX50" s="292" t="str">
        <f ca="1">IF(ISNA('Encargos e Benefícios'!AA7),"$ZZ$6:$ZZ$105",'Encargos e Benefícios'!AA7)</f>
        <v>$R$6:$R$105</v>
      </c>
      <c r="AY50" s="292" t="str">
        <f ca="1">IF(ISNA('Encargos e Benefícios'!AC7),"$ZZ$112:$ZZ$121",'Encargos e Benefícios'!AC7)</f>
        <v>$ZZ$112:$ZZ$121</v>
      </c>
      <c r="AZ50" s="291" t="str">
        <f ca="1">IF(ISNA('Gastos com Pessoal'!AU7),"$ZZ$6:$ZZ$105",'Gastos com Pessoal'!AU7)</f>
        <v>$ZZ$6:$ZZ$105</v>
      </c>
      <c r="BA50" s="291" t="str">
        <f ca="1">IF(ISNA('Gastos com Pessoal'!AW7),"$ZZ$112:$ZZ$121",'Gastos com Pessoal'!AW7)</f>
        <v>$ZZ$112:$ZZ$121</v>
      </c>
      <c r="BB50" s="291" t="str">
        <f ca="1">IF(ISNA('Gastos com Pessoal'!AY7),"$ZZ$6:$ZZ$105",'Gastos com Pessoal'!AY7)</f>
        <v>$ZZ$6:$ZZ$105</v>
      </c>
      <c r="BC50" s="291" t="str">
        <f ca="1">IF(ISNA('Gastos com Pessoal'!BA7),"$ZZ$112:$ZZ$121",'Gastos com Pessoal'!BA7)</f>
        <v>$ZZ$112:$ZZ$121</v>
      </c>
      <c r="BD50" s="291" t="str">
        <f ca="1">IF(ISNA('Gastos com Pessoal'!BC7),"$ZZ$6:$ZZ$105",'Gastos com Pessoal'!BC7)</f>
        <v>$ZZ$6:$ZZ$105</v>
      </c>
      <c r="BE50" s="291" t="str">
        <f ca="1">IF(ISNA('Gastos com Pessoal'!BE7),"$ZZ$112:$ZZ$121",'Gastos com Pessoal'!BE7)</f>
        <v>$ZZ$112:$ZZ$121</v>
      </c>
    </row>
    <row r="51" spans="1:57" s="101" customFormat="1" ht="23.25" customHeight="1">
      <c r="A51" s="77"/>
      <c r="B51" s="78" t="s">
        <v>103</v>
      </c>
      <c r="C51" s="79">
        <f t="shared" ref="C51:M51" ca="1" si="41">SUBTOTAL(109,C44:C50)</f>
        <v>3736</v>
      </c>
      <c r="D51" s="79">
        <f t="shared" ca="1" si="41"/>
        <v>4016</v>
      </c>
      <c r="E51" s="79">
        <f t="shared" ca="1" si="41"/>
        <v>4016</v>
      </c>
      <c r="F51" s="79">
        <f t="shared" ca="1" si="41"/>
        <v>4096</v>
      </c>
      <c r="G51" s="79">
        <f t="shared" ca="1" si="41"/>
        <v>4131.76</v>
      </c>
      <c r="H51" s="79">
        <f t="shared" ca="1" si="41"/>
        <v>4131.76</v>
      </c>
      <c r="I51" s="79">
        <f t="shared" ca="1" si="41"/>
        <v>4131.76</v>
      </c>
      <c r="J51" s="79">
        <f t="shared" ca="1" si="41"/>
        <v>4131.76</v>
      </c>
      <c r="K51" s="79">
        <f t="shared" ca="1" si="41"/>
        <v>4131.76</v>
      </c>
      <c r="L51" s="79">
        <f t="shared" ca="1" si="41"/>
        <v>4131.76</v>
      </c>
      <c r="M51" s="79">
        <f t="shared" ca="1" si="41"/>
        <v>4131.76</v>
      </c>
      <c r="N51" s="79">
        <f t="shared" ref="N51" ca="1" si="42">SUBTOTAL(109,N44:N50)</f>
        <v>4131.76</v>
      </c>
      <c r="O51" s="79">
        <f t="shared" ref="O51:Y51" ca="1" si="43">SUBTOTAL(109,O44:O50)</f>
        <v>4131.76</v>
      </c>
      <c r="P51" s="79">
        <f t="shared" ca="1" si="43"/>
        <v>4131.76</v>
      </c>
      <c r="Q51" s="79">
        <f t="shared" ca="1" si="43"/>
        <v>4131.76</v>
      </c>
      <c r="R51" s="79">
        <f t="shared" ca="1" si="43"/>
        <v>4131.76</v>
      </c>
      <c r="S51" s="79">
        <f t="shared" ca="1" si="43"/>
        <v>4167.8775999999998</v>
      </c>
      <c r="T51" s="79">
        <f t="shared" ca="1" si="43"/>
        <v>4167.8775999999998</v>
      </c>
      <c r="U51" s="79">
        <f t="shared" ca="1" si="43"/>
        <v>4167.8775999999998</v>
      </c>
      <c r="V51" s="79">
        <f t="shared" ca="1" si="43"/>
        <v>4167.8775999999998</v>
      </c>
      <c r="W51" s="79">
        <f t="shared" ca="1" si="43"/>
        <v>4167.8775999999998</v>
      </c>
      <c r="X51" s="79">
        <f t="shared" ca="1" si="43"/>
        <v>4167.8775999999998</v>
      </c>
      <c r="Y51" s="79">
        <f t="shared" ca="1" si="43"/>
        <v>4167.8775999999998</v>
      </c>
      <c r="Z51" s="79">
        <f t="shared" ref="Z51:AL51" ca="1" si="44">SUBTOTAL(109,Z44:Z50)</f>
        <v>4167.8775999999998</v>
      </c>
      <c r="AA51" s="79">
        <f t="shared" ca="1" si="44"/>
        <v>0</v>
      </c>
      <c r="AB51" s="79">
        <f t="shared" ca="1" si="44"/>
        <v>0</v>
      </c>
      <c r="AC51" s="79">
        <f t="shared" ca="1" si="44"/>
        <v>0</v>
      </c>
      <c r="AD51" s="79">
        <f t="shared" ca="1" si="44"/>
        <v>0</v>
      </c>
      <c r="AE51" s="79">
        <f t="shared" ca="1" si="44"/>
        <v>0</v>
      </c>
      <c r="AF51" s="79">
        <f t="shared" ca="1" si="44"/>
        <v>0</v>
      </c>
      <c r="AG51" s="79">
        <f t="shared" ca="1" si="44"/>
        <v>0</v>
      </c>
      <c r="AH51" s="79">
        <f t="shared" ca="1" si="44"/>
        <v>0</v>
      </c>
      <c r="AI51" s="79">
        <f t="shared" ca="1" si="44"/>
        <v>0</v>
      </c>
      <c r="AJ51" s="79">
        <f t="shared" ca="1" si="44"/>
        <v>0</v>
      </c>
      <c r="AK51" s="79">
        <f t="shared" ca="1" si="44"/>
        <v>0</v>
      </c>
      <c r="AL51" s="79">
        <f t="shared" ca="1" si="44"/>
        <v>0</v>
      </c>
      <c r="AM51" s="79">
        <f ca="1">SUBTOTAL(109,AM44:AM50)</f>
        <v>98788.14079999995</v>
      </c>
      <c r="AN51" s="130">
        <f t="shared" ca="1" si="40"/>
        <v>2.573276481096156E-2</v>
      </c>
      <c r="AX51" s="254"/>
      <c r="AY51" s="254"/>
    </row>
    <row r="52" spans="1:57" s="101" customFormat="1" ht="23.25" customHeight="1" thickBot="1">
      <c r="A52" s="84"/>
      <c r="B52" s="93" t="s">
        <v>256</v>
      </c>
      <c r="C52" s="94">
        <f t="shared" ref="C52:AM52" ca="1" si="45">SUBTOTAL(109,C19:C51)</f>
        <v>55386.366319000001</v>
      </c>
      <c r="D52" s="94">
        <f t="shared" ca="1" si="45"/>
        <v>71451.646318999992</v>
      </c>
      <c r="E52" s="94">
        <f t="shared" ca="1" si="45"/>
        <v>71451.646318999992</v>
      </c>
      <c r="F52" s="94">
        <f t="shared" ca="1" si="45"/>
        <v>76041.726318999994</v>
      </c>
      <c r="G52" s="94">
        <f t="shared" ca="1" si="45"/>
        <v>77315.932382190003</v>
      </c>
      <c r="H52" s="94">
        <f t="shared" ca="1" si="45"/>
        <v>77315.932382190003</v>
      </c>
      <c r="I52" s="94">
        <f t="shared" ca="1" si="45"/>
        <v>77315.932382190003</v>
      </c>
      <c r="J52" s="94">
        <f t="shared" ca="1" si="45"/>
        <v>77315.932382190003</v>
      </c>
      <c r="K52" s="94">
        <f t="shared" ca="1" si="45"/>
        <v>77315.932382190003</v>
      </c>
      <c r="L52" s="94">
        <f t="shared" ca="1" si="45"/>
        <v>77315.932382190003</v>
      </c>
      <c r="M52" s="94">
        <f t="shared" ca="1" si="45"/>
        <v>77315.932382190003</v>
      </c>
      <c r="N52" s="94">
        <f t="shared" ca="1" si="45"/>
        <v>77315.932382190003</v>
      </c>
      <c r="O52" s="94">
        <f t="shared" ref="O52:Y52" ca="1" si="46">SUBTOTAL(109,O19:O51)</f>
        <v>74707.815644190006</v>
      </c>
      <c r="P52" s="94">
        <f t="shared" ca="1" si="46"/>
        <v>74707.815644190006</v>
      </c>
      <c r="Q52" s="94">
        <f t="shared" ca="1" si="46"/>
        <v>74707.815644190006</v>
      </c>
      <c r="R52" s="94">
        <f t="shared" ca="1" si="46"/>
        <v>74707.815644190006</v>
      </c>
      <c r="S52" s="94">
        <f t="shared" ca="1" si="46"/>
        <v>75395.868776631891</v>
      </c>
      <c r="T52" s="94">
        <f t="shared" ca="1" si="46"/>
        <v>75395.868776631891</v>
      </c>
      <c r="U52" s="94">
        <f t="shared" ca="1" si="46"/>
        <v>75395.868776631891</v>
      </c>
      <c r="V52" s="94">
        <f t="shared" ca="1" si="46"/>
        <v>75395.868776631891</v>
      </c>
      <c r="W52" s="94">
        <f t="shared" ca="1" si="46"/>
        <v>75395.868776631891</v>
      </c>
      <c r="X52" s="94">
        <f t="shared" ca="1" si="46"/>
        <v>75395.868776631891</v>
      </c>
      <c r="Y52" s="94">
        <f t="shared" ca="1" si="46"/>
        <v>75395.868776631891</v>
      </c>
      <c r="Z52" s="94">
        <f t="shared" ref="Z52:AL52" ca="1" si="47">SUBTOTAL(109,Z19:Z51)</f>
        <v>75395.868776631891</v>
      </c>
      <c r="AA52" s="94">
        <f t="shared" ca="1" si="47"/>
        <v>0</v>
      </c>
      <c r="AB52" s="94">
        <f t="shared" ca="1" si="47"/>
        <v>0</v>
      </c>
      <c r="AC52" s="94">
        <f t="shared" ca="1" si="47"/>
        <v>0</v>
      </c>
      <c r="AD52" s="94">
        <f t="shared" ca="1" si="47"/>
        <v>0</v>
      </c>
      <c r="AE52" s="94">
        <f t="shared" ca="1" si="47"/>
        <v>0</v>
      </c>
      <c r="AF52" s="94">
        <f t="shared" ca="1" si="47"/>
        <v>0</v>
      </c>
      <c r="AG52" s="94">
        <f t="shared" ca="1" si="47"/>
        <v>0</v>
      </c>
      <c r="AH52" s="94">
        <f t="shared" ca="1" si="47"/>
        <v>0</v>
      </c>
      <c r="AI52" s="94">
        <f t="shared" ca="1" si="47"/>
        <v>0</v>
      </c>
      <c r="AJ52" s="94">
        <f t="shared" ca="1" si="47"/>
        <v>0</v>
      </c>
      <c r="AK52" s="94">
        <f t="shared" ca="1" si="47"/>
        <v>0</v>
      </c>
      <c r="AL52" s="94">
        <f t="shared" ca="1" si="47"/>
        <v>0</v>
      </c>
      <c r="AM52" s="94">
        <f t="shared" ca="1" si="45"/>
        <v>1794857.0571233348</v>
      </c>
      <c r="AN52" s="127">
        <f t="shared" ca="1" si="40"/>
        <v>0.46753217690123178</v>
      </c>
      <c r="AX52" s="254"/>
      <c r="AY52" s="254"/>
    </row>
    <row r="53" spans="1:57" s="101" customFormat="1" ht="23.25" customHeight="1" thickBot="1">
      <c r="A53" s="95" t="s">
        <v>28</v>
      </c>
      <c r="B53" s="73" t="s">
        <v>287</v>
      </c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125"/>
      <c r="AX53" s="254"/>
      <c r="AY53" s="254"/>
    </row>
    <row r="54" spans="1:57" s="101" customFormat="1" ht="23.25" customHeight="1">
      <c r="A54" s="221" t="s">
        <v>10</v>
      </c>
      <c r="B54" s="222" t="s">
        <v>73</v>
      </c>
      <c r="C54" s="152">
        <f>SUMPRODUCT(-('Fluxo de Gastos Gerais'!$B$4:$B$1003=Analítico!$B54),-(Analítico!C$1&gt;='Fluxo de Gastos Gerais'!$D$4:$D$1003),-(Analítico!C$1&lt;='Fluxo de Gastos Gerais'!$E$4:$E$1003),-('Fluxo de Gastos Gerais'!$C$4:$C$1003))</f>
        <v>800</v>
      </c>
      <c r="D54" s="152">
        <f>SUMPRODUCT(-('Fluxo de Gastos Gerais'!$B$4:$B$1003=Analítico!$B54),-(Analítico!D$1&gt;='Fluxo de Gastos Gerais'!$D$4:$D$1003),-(Analítico!D$1&lt;='Fluxo de Gastos Gerais'!$E$4:$E$1003),-('Fluxo de Gastos Gerais'!$C$4:$C$1003))</f>
        <v>800</v>
      </c>
      <c r="E54" s="152">
        <f>SUMPRODUCT(-('Fluxo de Gastos Gerais'!$B$4:$B$1003=Analítico!$B54),-(Analítico!E$1&gt;='Fluxo de Gastos Gerais'!$D$4:$D$1003),-(Analítico!E$1&lt;='Fluxo de Gastos Gerais'!$E$4:$E$1003),-('Fluxo de Gastos Gerais'!$C$4:$C$1003))</f>
        <v>800</v>
      </c>
      <c r="F54" s="152">
        <f>SUMPRODUCT(-('Fluxo de Gastos Gerais'!$B$4:$B$1003=Analítico!$B54),-(Analítico!F$1&gt;='Fluxo de Gastos Gerais'!$D$4:$D$1003),-(Analítico!F$1&lt;='Fluxo de Gastos Gerais'!$E$4:$E$1003),-('Fluxo de Gastos Gerais'!$C$4:$C$1003))</f>
        <v>800</v>
      </c>
      <c r="G54" s="152">
        <f>SUMPRODUCT(-('Fluxo de Gastos Gerais'!$B$4:$B$1003=Analítico!$B54),-(Analítico!G$1&gt;='Fluxo de Gastos Gerais'!$D$4:$D$1003),-(Analítico!G$1&lt;='Fluxo de Gastos Gerais'!$E$4:$E$1003),-('Fluxo de Gastos Gerais'!$C$4:$C$1003))</f>
        <v>800</v>
      </c>
      <c r="H54" s="152">
        <f>SUMPRODUCT(-('Fluxo de Gastos Gerais'!$B$4:$B$1003=Analítico!$B54),-(Analítico!H$1&gt;='Fluxo de Gastos Gerais'!$D$4:$D$1003),-(Analítico!H$1&lt;='Fluxo de Gastos Gerais'!$E$4:$E$1003),-('Fluxo de Gastos Gerais'!$C$4:$C$1003))</f>
        <v>800</v>
      </c>
      <c r="I54" s="152">
        <f>SUMPRODUCT(-('Fluxo de Gastos Gerais'!$B$4:$B$1003=Analítico!$B54),-(Analítico!I$1&gt;='Fluxo de Gastos Gerais'!$D$4:$D$1003),-(Analítico!I$1&lt;='Fluxo de Gastos Gerais'!$E$4:$E$1003),-('Fluxo de Gastos Gerais'!$C$4:$C$1003))</f>
        <v>800</v>
      </c>
      <c r="J54" s="152">
        <f>SUMPRODUCT(-('Fluxo de Gastos Gerais'!$B$4:$B$1003=Analítico!$B54),-(Analítico!J$1&gt;='Fluxo de Gastos Gerais'!$D$4:$D$1003),-(Analítico!J$1&lt;='Fluxo de Gastos Gerais'!$E$4:$E$1003),-('Fluxo de Gastos Gerais'!$C$4:$C$1003))</f>
        <v>800</v>
      </c>
      <c r="K54" s="152">
        <f>SUMPRODUCT(-('Fluxo de Gastos Gerais'!$B$4:$B$1003=Analítico!$B54),-(Analítico!K$1&gt;='Fluxo de Gastos Gerais'!$D$4:$D$1003),-(Analítico!K$1&lt;='Fluxo de Gastos Gerais'!$E$4:$E$1003),-('Fluxo de Gastos Gerais'!$C$4:$C$1003))</f>
        <v>800</v>
      </c>
      <c r="L54" s="152">
        <f>SUMPRODUCT(-('Fluxo de Gastos Gerais'!$B$4:$B$1003=Analítico!$B54),-(Analítico!L$1&gt;='Fluxo de Gastos Gerais'!$D$4:$D$1003),-(Analítico!L$1&lt;='Fluxo de Gastos Gerais'!$E$4:$E$1003),-('Fluxo de Gastos Gerais'!$C$4:$C$1003))</f>
        <v>800</v>
      </c>
      <c r="M54" s="152">
        <f>SUMPRODUCT(-('Fluxo de Gastos Gerais'!$B$4:$B$1003=Analítico!$B54),-(Analítico!M$1&gt;='Fluxo de Gastos Gerais'!$D$4:$D$1003),-(Analítico!M$1&lt;='Fluxo de Gastos Gerais'!$E$4:$E$1003),-('Fluxo de Gastos Gerais'!$C$4:$C$1003))</f>
        <v>800</v>
      </c>
      <c r="N54" s="152">
        <f>SUMPRODUCT(-('Fluxo de Gastos Gerais'!$B$4:$B$1003=Analítico!$B54),-(Analítico!N$1&gt;='Fluxo de Gastos Gerais'!$D$4:$D$1003),-(Analítico!N$1&lt;='Fluxo de Gastos Gerais'!$E$4:$E$1003),-('Fluxo de Gastos Gerais'!$C$4:$C$1003))</f>
        <v>800</v>
      </c>
      <c r="O54" s="152">
        <f>SUMPRODUCT(-('Fluxo de Gastos Gerais'!$B$4:$B$1003=Analítico!$B54),-(Analítico!O$1&gt;='Fluxo de Gastos Gerais'!$D$4:$D$1003),-(Analítico!O$1&lt;='Fluxo de Gastos Gerais'!$E$4:$E$1003),-('Fluxo de Gastos Gerais'!$C$4:$C$1003))</f>
        <v>864</v>
      </c>
      <c r="P54" s="152">
        <f>SUMPRODUCT(-('Fluxo de Gastos Gerais'!$B$4:$B$1003=Analítico!$B54),-(Analítico!P$1&gt;='Fluxo de Gastos Gerais'!$D$4:$D$1003),-(Analítico!P$1&lt;='Fluxo de Gastos Gerais'!$E$4:$E$1003),-('Fluxo de Gastos Gerais'!$C$4:$C$1003))</f>
        <v>864</v>
      </c>
      <c r="Q54" s="152">
        <f>SUMPRODUCT(-('Fluxo de Gastos Gerais'!$B$4:$B$1003=Analítico!$B54),-(Analítico!Q$1&gt;='Fluxo de Gastos Gerais'!$D$4:$D$1003),-(Analítico!Q$1&lt;='Fluxo de Gastos Gerais'!$E$4:$E$1003),-('Fluxo de Gastos Gerais'!$C$4:$C$1003))</f>
        <v>864</v>
      </c>
      <c r="R54" s="152">
        <f>SUMPRODUCT(-('Fluxo de Gastos Gerais'!$B$4:$B$1003=Analítico!$B54),-(Analítico!R$1&gt;='Fluxo de Gastos Gerais'!$D$4:$D$1003),-(Analítico!R$1&lt;='Fluxo de Gastos Gerais'!$E$4:$E$1003),-('Fluxo de Gastos Gerais'!$C$4:$C$1003))</f>
        <v>864</v>
      </c>
      <c r="S54" s="152">
        <f>SUMPRODUCT(-('Fluxo de Gastos Gerais'!$B$4:$B$1003=Analítico!$B54),-(Analítico!S$1&gt;='Fluxo de Gastos Gerais'!$D$4:$D$1003),-(Analítico!S$1&lt;='Fluxo de Gastos Gerais'!$E$4:$E$1003),-('Fluxo de Gastos Gerais'!$C$4:$C$1003))</f>
        <v>864</v>
      </c>
      <c r="T54" s="152">
        <f>SUMPRODUCT(-('Fluxo de Gastos Gerais'!$B$4:$B$1003=Analítico!$B54),-(Analítico!T$1&gt;='Fluxo de Gastos Gerais'!$D$4:$D$1003),-(Analítico!T$1&lt;='Fluxo de Gastos Gerais'!$E$4:$E$1003),-('Fluxo de Gastos Gerais'!$C$4:$C$1003))</f>
        <v>864</v>
      </c>
      <c r="U54" s="152">
        <f>SUMPRODUCT(-('Fluxo de Gastos Gerais'!$B$4:$B$1003=Analítico!$B54),-(Analítico!U$1&gt;='Fluxo de Gastos Gerais'!$D$4:$D$1003),-(Analítico!U$1&lt;='Fluxo de Gastos Gerais'!$E$4:$E$1003),-('Fluxo de Gastos Gerais'!$C$4:$C$1003))</f>
        <v>864</v>
      </c>
      <c r="V54" s="152">
        <f>SUMPRODUCT(-('Fluxo de Gastos Gerais'!$B$4:$B$1003=Analítico!$B54),-(Analítico!V$1&gt;='Fluxo de Gastos Gerais'!$D$4:$D$1003),-(Analítico!V$1&lt;='Fluxo de Gastos Gerais'!$E$4:$E$1003),-('Fluxo de Gastos Gerais'!$C$4:$C$1003))</f>
        <v>864</v>
      </c>
      <c r="W54" s="152">
        <f>SUMPRODUCT(-('Fluxo de Gastos Gerais'!$B$4:$B$1003=Analítico!$B54),-(Analítico!W$1&gt;='Fluxo de Gastos Gerais'!$D$4:$D$1003),-(Analítico!W$1&lt;='Fluxo de Gastos Gerais'!$E$4:$E$1003),-('Fluxo de Gastos Gerais'!$C$4:$C$1003))</f>
        <v>864</v>
      </c>
      <c r="X54" s="152">
        <f>SUMPRODUCT(-('Fluxo de Gastos Gerais'!$B$4:$B$1003=Analítico!$B54),-(Analítico!X$1&gt;='Fluxo de Gastos Gerais'!$D$4:$D$1003),-(Analítico!X$1&lt;='Fluxo de Gastos Gerais'!$E$4:$E$1003),-('Fluxo de Gastos Gerais'!$C$4:$C$1003))</f>
        <v>864</v>
      </c>
      <c r="Y54" s="152">
        <f>SUMPRODUCT(-('Fluxo de Gastos Gerais'!$B$4:$B$1003=Analítico!$B54),-(Analítico!Y$1&gt;='Fluxo de Gastos Gerais'!$D$4:$D$1003),-(Analítico!Y$1&lt;='Fluxo de Gastos Gerais'!$E$4:$E$1003),-('Fluxo de Gastos Gerais'!$C$4:$C$1003))</f>
        <v>864</v>
      </c>
      <c r="Z54" s="152">
        <f>SUMPRODUCT(-('Fluxo de Gastos Gerais'!$B$4:$B$1003=Analítico!$B54),-(Analítico!Z$1&gt;='Fluxo de Gastos Gerais'!$D$4:$D$1003),-(Analítico!Z$1&lt;='Fluxo de Gastos Gerais'!$E$4:$E$1003),-('Fluxo de Gastos Gerais'!$C$4:$C$1003))</f>
        <v>864</v>
      </c>
      <c r="AA54" s="152">
        <f>SUMPRODUCT(-('Fluxo de Gastos Gerais'!$B$4:$B$1003=Analítico!$B54),-(Analítico!AA$1&gt;='Fluxo de Gastos Gerais'!$D$4:$D$1003),-(Analítico!AA$1&lt;='Fluxo de Gastos Gerais'!$E$4:$E$1003),-('Fluxo de Gastos Gerais'!$C$4:$C$1003))</f>
        <v>0</v>
      </c>
      <c r="AB54" s="152">
        <f>SUMPRODUCT(-('Fluxo de Gastos Gerais'!$B$4:$B$1003=Analítico!$B54),-(Analítico!AB$1&gt;='Fluxo de Gastos Gerais'!$D$4:$D$1003),-(Analítico!AB$1&lt;='Fluxo de Gastos Gerais'!$E$4:$E$1003),-('Fluxo de Gastos Gerais'!$C$4:$C$1003))</f>
        <v>0</v>
      </c>
      <c r="AC54" s="152">
        <f>SUMPRODUCT(-('Fluxo de Gastos Gerais'!$B$4:$B$1003=Analítico!$B54),-(Analítico!AC$1&gt;='Fluxo de Gastos Gerais'!$D$4:$D$1003),-(Analítico!AC$1&lt;='Fluxo de Gastos Gerais'!$E$4:$E$1003),-('Fluxo de Gastos Gerais'!$C$4:$C$1003))</f>
        <v>0</v>
      </c>
      <c r="AD54" s="152">
        <f>SUMPRODUCT(-('Fluxo de Gastos Gerais'!$B$4:$B$1003=Analítico!$B54),-(Analítico!AD$1&gt;='Fluxo de Gastos Gerais'!$D$4:$D$1003),-(Analítico!AD$1&lt;='Fluxo de Gastos Gerais'!$E$4:$E$1003),-('Fluxo de Gastos Gerais'!$C$4:$C$1003))</f>
        <v>0</v>
      </c>
      <c r="AE54" s="152">
        <f>SUMPRODUCT(-('Fluxo de Gastos Gerais'!$B$4:$B$1003=Analítico!$B54),-(Analítico!AE$1&gt;='Fluxo de Gastos Gerais'!$D$4:$D$1003),-(Analítico!AE$1&lt;='Fluxo de Gastos Gerais'!$E$4:$E$1003),-('Fluxo de Gastos Gerais'!$C$4:$C$1003))</f>
        <v>0</v>
      </c>
      <c r="AF54" s="152">
        <f>SUMPRODUCT(-('Fluxo de Gastos Gerais'!$B$4:$B$1003=Analítico!$B54),-(Analítico!AF$1&gt;='Fluxo de Gastos Gerais'!$D$4:$D$1003),-(Analítico!AF$1&lt;='Fluxo de Gastos Gerais'!$E$4:$E$1003),-('Fluxo de Gastos Gerais'!$C$4:$C$1003))</f>
        <v>0</v>
      </c>
      <c r="AG54" s="152">
        <f>SUMPRODUCT(-('Fluxo de Gastos Gerais'!$B$4:$B$1003=Analítico!$B54),-(Analítico!AG$1&gt;='Fluxo de Gastos Gerais'!$D$4:$D$1003),-(Analítico!AG$1&lt;='Fluxo de Gastos Gerais'!$E$4:$E$1003),-('Fluxo de Gastos Gerais'!$C$4:$C$1003))</f>
        <v>0</v>
      </c>
      <c r="AH54" s="152">
        <f>SUMPRODUCT(-('Fluxo de Gastos Gerais'!$B$4:$B$1003=Analítico!$B54),-(Analítico!AH$1&gt;='Fluxo de Gastos Gerais'!$D$4:$D$1003),-(Analítico!AH$1&lt;='Fluxo de Gastos Gerais'!$E$4:$E$1003),-('Fluxo de Gastos Gerais'!$C$4:$C$1003))</f>
        <v>0</v>
      </c>
      <c r="AI54" s="152">
        <f>SUMPRODUCT(-('Fluxo de Gastos Gerais'!$B$4:$B$1003=Analítico!$B54),-(Analítico!AI$1&gt;='Fluxo de Gastos Gerais'!$D$4:$D$1003),-(Analítico!AI$1&lt;='Fluxo de Gastos Gerais'!$E$4:$E$1003),-('Fluxo de Gastos Gerais'!$C$4:$C$1003))</f>
        <v>0</v>
      </c>
      <c r="AJ54" s="152">
        <f>SUMPRODUCT(-('Fluxo de Gastos Gerais'!$B$4:$B$1003=Analítico!$B54),-(Analítico!AJ$1&gt;='Fluxo de Gastos Gerais'!$D$4:$D$1003),-(Analítico!AJ$1&lt;='Fluxo de Gastos Gerais'!$E$4:$E$1003),-('Fluxo de Gastos Gerais'!$C$4:$C$1003))</f>
        <v>0</v>
      </c>
      <c r="AK54" s="152">
        <f>SUMPRODUCT(-('Fluxo de Gastos Gerais'!$B$4:$B$1003=Analítico!$B54),-(Analítico!AK$1&gt;='Fluxo de Gastos Gerais'!$D$4:$D$1003),-(Analítico!AK$1&lt;='Fluxo de Gastos Gerais'!$E$4:$E$1003),-('Fluxo de Gastos Gerais'!$C$4:$C$1003))</f>
        <v>0</v>
      </c>
      <c r="AL54" s="152">
        <f>SUMPRODUCT(-('Fluxo de Gastos Gerais'!$B$4:$B$1003=Analítico!$B54),-(Analítico!AL$1&gt;='Fluxo de Gastos Gerais'!$D$4:$D$1003),-(Analítico!AL$1&lt;='Fluxo de Gastos Gerais'!$E$4:$E$1003),-('Fluxo de Gastos Gerais'!$C$4:$C$1003))</f>
        <v>0</v>
      </c>
      <c r="AM54" s="147">
        <f t="shared" ref="AM54:AM85" si="48">SUM(C54:AL54)</f>
        <v>19968</v>
      </c>
      <c r="AN54" s="159">
        <f t="shared" ref="AN54:AN85" ca="1" si="49">IF($AM$133=0,0,AM54/$AM$133)</f>
        <v>5.2013515345485746E-3</v>
      </c>
      <c r="AX54" s="254"/>
      <c r="AY54" s="254"/>
    </row>
    <row r="55" spans="1:57" s="101" customFormat="1" ht="23.25" customHeight="1">
      <c r="A55" s="221" t="s">
        <v>11</v>
      </c>
      <c r="B55" s="222" t="s">
        <v>143</v>
      </c>
      <c r="C55" s="152">
        <f>SUMPRODUCT(-('Fluxo de Gastos Gerais'!$B$4:$B$1003=Analítico!$B55),-(Analítico!C$1&gt;='Fluxo de Gastos Gerais'!$D$4:$D$1003),-(Analítico!C$1&lt;='Fluxo de Gastos Gerais'!$E$4:$E$1003),-('Fluxo de Gastos Gerais'!$C$4:$C$1003))</f>
        <v>0</v>
      </c>
      <c r="D55" s="152">
        <f>SUMPRODUCT(-('Fluxo de Gastos Gerais'!$B$4:$B$1003=Analítico!$B55),-(Analítico!D$1&gt;='Fluxo de Gastos Gerais'!$D$4:$D$1003),-(Analítico!D$1&lt;='Fluxo de Gastos Gerais'!$E$4:$E$1003),-('Fluxo de Gastos Gerais'!$C$4:$C$1003))</f>
        <v>0</v>
      </c>
      <c r="E55" s="152">
        <f>SUMPRODUCT(-('Fluxo de Gastos Gerais'!$B$4:$B$1003=Analítico!$B55),-(Analítico!E$1&gt;='Fluxo de Gastos Gerais'!$D$4:$D$1003),-(Analítico!E$1&lt;='Fluxo de Gastos Gerais'!$E$4:$E$1003),-('Fluxo de Gastos Gerais'!$C$4:$C$1003))</f>
        <v>0</v>
      </c>
      <c r="F55" s="152">
        <f>SUMPRODUCT(-('Fluxo de Gastos Gerais'!$B$4:$B$1003=Analítico!$B55),-(Analítico!F$1&gt;='Fluxo de Gastos Gerais'!$D$4:$D$1003),-(Analítico!F$1&lt;='Fluxo de Gastos Gerais'!$E$4:$E$1003),-('Fluxo de Gastos Gerais'!$C$4:$C$1003))</f>
        <v>0</v>
      </c>
      <c r="G55" s="152">
        <f>SUMPRODUCT(-('Fluxo de Gastos Gerais'!$B$4:$B$1003=Analítico!$B55),-(Analítico!G$1&gt;='Fluxo de Gastos Gerais'!$D$4:$D$1003),-(Analítico!G$1&lt;='Fluxo de Gastos Gerais'!$E$4:$E$1003),-('Fluxo de Gastos Gerais'!$C$4:$C$1003))</f>
        <v>0</v>
      </c>
      <c r="H55" s="152">
        <f>SUMPRODUCT(-('Fluxo de Gastos Gerais'!$B$4:$B$1003=Analítico!$B55),-(Analítico!H$1&gt;='Fluxo de Gastos Gerais'!$D$4:$D$1003),-(Analítico!H$1&lt;='Fluxo de Gastos Gerais'!$E$4:$E$1003),-('Fluxo de Gastos Gerais'!$C$4:$C$1003))</f>
        <v>0</v>
      </c>
      <c r="I55" s="152">
        <f>SUMPRODUCT(-('Fluxo de Gastos Gerais'!$B$4:$B$1003=Analítico!$B55),-(Analítico!I$1&gt;='Fluxo de Gastos Gerais'!$D$4:$D$1003),-(Analítico!I$1&lt;='Fluxo de Gastos Gerais'!$E$4:$E$1003),-('Fluxo de Gastos Gerais'!$C$4:$C$1003))</f>
        <v>0</v>
      </c>
      <c r="J55" s="152">
        <f>SUMPRODUCT(-('Fluxo de Gastos Gerais'!$B$4:$B$1003=Analítico!$B55),-(Analítico!J$1&gt;='Fluxo de Gastos Gerais'!$D$4:$D$1003),-(Analítico!J$1&lt;='Fluxo de Gastos Gerais'!$E$4:$E$1003),-('Fluxo de Gastos Gerais'!$C$4:$C$1003))</f>
        <v>0</v>
      </c>
      <c r="K55" s="152">
        <f>SUMPRODUCT(-('Fluxo de Gastos Gerais'!$B$4:$B$1003=Analítico!$B55),-(Analítico!K$1&gt;='Fluxo de Gastos Gerais'!$D$4:$D$1003),-(Analítico!K$1&lt;='Fluxo de Gastos Gerais'!$E$4:$E$1003),-('Fluxo de Gastos Gerais'!$C$4:$C$1003))</f>
        <v>0</v>
      </c>
      <c r="L55" s="152">
        <f>SUMPRODUCT(-('Fluxo de Gastos Gerais'!$B$4:$B$1003=Analítico!$B55),-(Analítico!L$1&gt;='Fluxo de Gastos Gerais'!$D$4:$D$1003),-(Analítico!L$1&lt;='Fluxo de Gastos Gerais'!$E$4:$E$1003),-('Fluxo de Gastos Gerais'!$C$4:$C$1003))</f>
        <v>0</v>
      </c>
      <c r="M55" s="152">
        <f>SUMPRODUCT(-('Fluxo de Gastos Gerais'!$B$4:$B$1003=Analítico!$B55),-(Analítico!M$1&gt;='Fluxo de Gastos Gerais'!$D$4:$D$1003),-(Analítico!M$1&lt;='Fluxo de Gastos Gerais'!$E$4:$E$1003),-('Fluxo de Gastos Gerais'!$C$4:$C$1003))</f>
        <v>0</v>
      </c>
      <c r="N55" s="152">
        <f>SUMPRODUCT(-('Fluxo de Gastos Gerais'!$B$4:$B$1003=Analítico!$B55),-(Analítico!N$1&gt;='Fluxo de Gastos Gerais'!$D$4:$D$1003),-(Analítico!N$1&lt;='Fluxo de Gastos Gerais'!$E$4:$E$1003),-('Fluxo de Gastos Gerais'!$C$4:$C$1003))</f>
        <v>0</v>
      </c>
      <c r="O55" s="152">
        <f>SUMPRODUCT(-('Fluxo de Gastos Gerais'!$B$4:$B$1003=Analítico!$B55),-(Analítico!O$1&gt;='Fluxo de Gastos Gerais'!$D$4:$D$1003),-(Analítico!O$1&lt;='Fluxo de Gastos Gerais'!$E$4:$E$1003),-('Fluxo de Gastos Gerais'!$C$4:$C$1003))</f>
        <v>0</v>
      </c>
      <c r="P55" s="152">
        <f>SUMPRODUCT(-('Fluxo de Gastos Gerais'!$B$4:$B$1003=Analítico!$B55),-(Analítico!P$1&gt;='Fluxo de Gastos Gerais'!$D$4:$D$1003),-(Analítico!P$1&lt;='Fluxo de Gastos Gerais'!$E$4:$E$1003),-('Fluxo de Gastos Gerais'!$C$4:$C$1003))</f>
        <v>0</v>
      </c>
      <c r="Q55" s="152">
        <f>SUMPRODUCT(-('Fluxo de Gastos Gerais'!$B$4:$B$1003=Analítico!$B55),-(Analítico!Q$1&gt;='Fluxo de Gastos Gerais'!$D$4:$D$1003),-(Analítico!Q$1&lt;='Fluxo de Gastos Gerais'!$E$4:$E$1003),-('Fluxo de Gastos Gerais'!$C$4:$C$1003))</f>
        <v>0</v>
      </c>
      <c r="R55" s="152">
        <f>SUMPRODUCT(-('Fluxo de Gastos Gerais'!$B$4:$B$1003=Analítico!$B55),-(Analítico!R$1&gt;='Fluxo de Gastos Gerais'!$D$4:$D$1003),-(Analítico!R$1&lt;='Fluxo de Gastos Gerais'!$E$4:$E$1003),-('Fluxo de Gastos Gerais'!$C$4:$C$1003))</f>
        <v>0</v>
      </c>
      <c r="S55" s="152">
        <f>SUMPRODUCT(-('Fluxo de Gastos Gerais'!$B$4:$B$1003=Analítico!$B55),-(Analítico!S$1&gt;='Fluxo de Gastos Gerais'!$D$4:$D$1003),-(Analítico!S$1&lt;='Fluxo de Gastos Gerais'!$E$4:$E$1003),-('Fluxo de Gastos Gerais'!$C$4:$C$1003))</f>
        <v>0</v>
      </c>
      <c r="T55" s="152">
        <f>SUMPRODUCT(-('Fluxo de Gastos Gerais'!$B$4:$B$1003=Analítico!$B55),-(Analítico!T$1&gt;='Fluxo de Gastos Gerais'!$D$4:$D$1003),-(Analítico!T$1&lt;='Fluxo de Gastos Gerais'!$E$4:$E$1003),-('Fluxo de Gastos Gerais'!$C$4:$C$1003))</f>
        <v>0</v>
      </c>
      <c r="U55" s="152">
        <f>SUMPRODUCT(-('Fluxo de Gastos Gerais'!$B$4:$B$1003=Analítico!$B55),-(Analítico!U$1&gt;='Fluxo de Gastos Gerais'!$D$4:$D$1003),-(Analítico!U$1&lt;='Fluxo de Gastos Gerais'!$E$4:$E$1003),-('Fluxo de Gastos Gerais'!$C$4:$C$1003))</f>
        <v>0</v>
      </c>
      <c r="V55" s="152">
        <f>SUMPRODUCT(-('Fluxo de Gastos Gerais'!$B$4:$B$1003=Analítico!$B55),-(Analítico!V$1&gt;='Fluxo de Gastos Gerais'!$D$4:$D$1003),-(Analítico!V$1&lt;='Fluxo de Gastos Gerais'!$E$4:$E$1003),-('Fluxo de Gastos Gerais'!$C$4:$C$1003))</f>
        <v>0</v>
      </c>
      <c r="W55" s="152">
        <f>SUMPRODUCT(-('Fluxo de Gastos Gerais'!$B$4:$B$1003=Analítico!$B55),-(Analítico!W$1&gt;='Fluxo de Gastos Gerais'!$D$4:$D$1003),-(Analítico!W$1&lt;='Fluxo de Gastos Gerais'!$E$4:$E$1003),-('Fluxo de Gastos Gerais'!$C$4:$C$1003))</f>
        <v>0</v>
      </c>
      <c r="X55" s="152">
        <f>SUMPRODUCT(-('Fluxo de Gastos Gerais'!$B$4:$B$1003=Analítico!$B55),-(Analítico!X$1&gt;='Fluxo de Gastos Gerais'!$D$4:$D$1003),-(Analítico!X$1&lt;='Fluxo de Gastos Gerais'!$E$4:$E$1003),-('Fluxo de Gastos Gerais'!$C$4:$C$1003))</f>
        <v>0</v>
      </c>
      <c r="Y55" s="152">
        <f>SUMPRODUCT(-('Fluxo de Gastos Gerais'!$B$4:$B$1003=Analítico!$B55),-(Analítico!Y$1&gt;='Fluxo de Gastos Gerais'!$D$4:$D$1003),-(Analítico!Y$1&lt;='Fluxo de Gastos Gerais'!$E$4:$E$1003),-('Fluxo de Gastos Gerais'!$C$4:$C$1003))</f>
        <v>0</v>
      </c>
      <c r="Z55" s="152">
        <f>SUMPRODUCT(-('Fluxo de Gastos Gerais'!$B$4:$B$1003=Analítico!$B55),-(Analítico!Z$1&gt;='Fluxo de Gastos Gerais'!$D$4:$D$1003),-(Analítico!Z$1&lt;='Fluxo de Gastos Gerais'!$E$4:$E$1003),-('Fluxo de Gastos Gerais'!$C$4:$C$1003))</f>
        <v>0</v>
      </c>
      <c r="AA55" s="152">
        <f>SUMPRODUCT(-('Fluxo de Gastos Gerais'!$B$4:$B$1003=Analítico!$B55),-(Analítico!AA$1&gt;='Fluxo de Gastos Gerais'!$D$4:$D$1003),-(Analítico!AA$1&lt;='Fluxo de Gastos Gerais'!$E$4:$E$1003),-('Fluxo de Gastos Gerais'!$C$4:$C$1003))</f>
        <v>0</v>
      </c>
      <c r="AB55" s="152">
        <f>SUMPRODUCT(-('Fluxo de Gastos Gerais'!$B$4:$B$1003=Analítico!$B55),-(Analítico!AB$1&gt;='Fluxo de Gastos Gerais'!$D$4:$D$1003),-(Analítico!AB$1&lt;='Fluxo de Gastos Gerais'!$E$4:$E$1003),-('Fluxo de Gastos Gerais'!$C$4:$C$1003))</f>
        <v>0</v>
      </c>
      <c r="AC55" s="152">
        <f>SUMPRODUCT(-('Fluxo de Gastos Gerais'!$B$4:$B$1003=Analítico!$B55),-(Analítico!AC$1&gt;='Fluxo de Gastos Gerais'!$D$4:$D$1003),-(Analítico!AC$1&lt;='Fluxo de Gastos Gerais'!$E$4:$E$1003),-('Fluxo de Gastos Gerais'!$C$4:$C$1003))</f>
        <v>0</v>
      </c>
      <c r="AD55" s="152">
        <f>SUMPRODUCT(-('Fluxo de Gastos Gerais'!$B$4:$B$1003=Analítico!$B55),-(Analítico!AD$1&gt;='Fluxo de Gastos Gerais'!$D$4:$D$1003),-(Analítico!AD$1&lt;='Fluxo de Gastos Gerais'!$E$4:$E$1003),-('Fluxo de Gastos Gerais'!$C$4:$C$1003))</f>
        <v>0</v>
      </c>
      <c r="AE55" s="152">
        <f>SUMPRODUCT(-('Fluxo de Gastos Gerais'!$B$4:$B$1003=Analítico!$B55),-(Analítico!AE$1&gt;='Fluxo de Gastos Gerais'!$D$4:$D$1003),-(Analítico!AE$1&lt;='Fluxo de Gastos Gerais'!$E$4:$E$1003),-('Fluxo de Gastos Gerais'!$C$4:$C$1003))</f>
        <v>0</v>
      </c>
      <c r="AF55" s="152">
        <f>SUMPRODUCT(-('Fluxo de Gastos Gerais'!$B$4:$B$1003=Analítico!$B55),-(Analítico!AF$1&gt;='Fluxo de Gastos Gerais'!$D$4:$D$1003),-(Analítico!AF$1&lt;='Fluxo de Gastos Gerais'!$E$4:$E$1003),-('Fluxo de Gastos Gerais'!$C$4:$C$1003))</f>
        <v>0</v>
      </c>
      <c r="AG55" s="152">
        <f>SUMPRODUCT(-('Fluxo de Gastos Gerais'!$B$4:$B$1003=Analítico!$B55),-(Analítico!AG$1&gt;='Fluxo de Gastos Gerais'!$D$4:$D$1003),-(Analítico!AG$1&lt;='Fluxo de Gastos Gerais'!$E$4:$E$1003),-('Fluxo de Gastos Gerais'!$C$4:$C$1003))</f>
        <v>0</v>
      </c>
      <c r="AH55" s="152">
        <f>SUMPRODUCT(-('Fluxo de Gastos Gerais'!$B$4:$B$1003=Analítico!$B55),-(Analítico!AH$1&gt;='Fluxo de Gastos Gerais'!$D$4:$D$1003),-(Analítico!AH$1&lt;='Fluxo de Gastos Gerais'!$E$4:$E$1003),-('Fluxo de Gastos Gerais'!$C$4:$C$1003))</f>
        <v>0</v>
      </c>
      <c r="AI55" s="152">
        <f>SUMPRODUCT(-('Fluxo de Gastos Gerais'!$B$4:$B$1003=Analítico!$B55),-(Analítico!AI$1&gt;='Fluxo de Gastos Gerais'!$D$4:$D$1003),-(Analítico!AI$1&lt;='Fluxo de Gastos Gerais'!$E$4:$E$1003),-('Fluxo de Gastos Gerais'!$C$4:$C$1003))</f>
        <v>0</v>
      </c>
      <c r="AJ55" s="152">
        <f>SUMPRODUCT(-('Fluxo de Gastos Gerais'!$B$4:$B$1003=Analítico!$B55),-(Analítico!AJ$1&gt;='Fluxo de Gastos Gerais'!$D$4:$D$1003),-(Analítico!AJ$1&lt;='Fluxo de Gastos Gerais'!$E$4:$E$1003),-('Fluxo de Gastos Gerais'!$C$4:$C$1003))</f>
        <v>0</v>
      </c>
      <c r="AK55" s="152">
        <f>SUMPRODUCT(-('Fluxo de Gastos Gerais'!$B$4:$B$1003=Analítico!$B55),-(Analítico!AK$1&gt;='Fluxo de Gastos Gerais'!$D$4:$D$1003),-(Analítico!AK$1&lt;='Fluxo de Gastos Gerais'!$E$4:$E$1003),-('Fluxo de Gastos Gerais'!$C$4:$C$1003))</f>
        <v>0</v>
      </c>
      <c r="AL55" s="152">
        <f>SUMPRODUCT(-('Fluxo de Gastos Gerais'!$B$4:$B$1003=Analítico!$B55),-(Analítico!AL$1&gt;='Fluxo de Gastos Gerais'!$D$4:$D$1003),-(Analítico!AL$1&lt;='Fluxo de Gastos Gerais'!$E$4:$E$1003),-('Fluxo de Gastos Gerais'!$C$4:$C$1003))</f>
        <v>0</v>
      </c>
      <c r="AM55" s="147">
        <f t="shared" si="48"/>
        <v>0</v>
      </c>
      <c r="AN55" s="159">
        <f t="shared" ca="1" si="49"/>
        <v>0</v>
      </c>
      <c r="AX55" s="254"/>
      <c r="AY55" s="254"/>
    </row>
    <row r="56" spans="1:57" s="101" customFormat="1" ht="23.25" customHeight="1">
      <c r="A56" s="221" t="s">
        <v>12</v>
      </c>
      <c r="B56" s="222" t="s">
        <v>76</v>
      </c>
      <c r="C56" s="152">
        <f>SUMPRODUCT(-('Fluxo de Gastos Gerais'!$B$4:$B$1003=Analítico!$B56),-(Analítico!C$1&gt;='Fluxo de Gastos Gerais'!$D$4:$D$1003),-(Analítico!C$1&lt;='Fluxo de Gastos Gerais'!$E$4:$E$1003),-('Fluxo de Gastos Gerais'!$C$4:$C$1003))</f>
        <v>150</v>
      </c>
      <c r="D56" s="152">
        <f>SUMPRODUCT(-('Fluxo de Gastos Gerais'!$B$4:$B$1003=Analítico!$B56),-(Analítico!D$1&gt;='Fluxo de Gastos Gerais'!$D$4:$D$1003),-(Analítico!D$1&lt;='Fluxo de Gastos Gerais'!$E$4:$E$1003),-('Fluxo de Gastos Gerais'!$C$4:$C$1003))</f>
        <v>150</v>
      </c>
      <c r="E56" s="152">
        <f>SUMPRODUCT(-('Fluxo de Gastos Gerais'!$B$4:$B$1003=Analítico!$B56),-(Analítico!E$1&gt;='Fluxo de Gastos Gerais'!$D$4:$D$1003),-(Analítico!E$1&lt;='Fluxo de Gastos Gerais'!$E$4:$E$1003),-('Fluxo de Gastos Gerais'!$C$4:$C$1003))</f>
        <v>150</v>
      </c>
      <c r="F56" s="152">
        <f>SUMPRODUCT(-('Fluxo de Gastos Gerais'!$B$4:$B$1003=Analítico!$B56),-(Analítico!F$1&gt;='Fluxo de Gastos Gerais'!$D$4:$D$1003),-(Analítico!F$1&lt;='Fluxo de Gastos Gerais'!$E$4:$E$1003),-('Fluxo de Gastos Gerais'!$C$4:$C$1003))</f>
        <v>150</v>
      </c>
      <c r="G56" s="152">
        <f>SUMPRODUCT(-('Fluxo de Gastos Gerais'!$B$4:$B$1003=Analítico!$B56),-(Analítico!G$1&gt;='Fluxo de Gastos Gerais'!$D$4:$D$1003),-(Analítico!G$1&lt;='Fluxo de Gastos Gerais'!$E$4:$E$1003),-('Fluxo de Gastos Gerais'!$C$4:$C$1003))</f>
        <v>150</v>
      </c>
      <c r="H56" s="152">
        <f>SUMPRODUCT(-('Fluxo de Gastos Gerais'!$B$4:$B$1003=Analítico!$B56),-(Analítico!H$1&gt;='Fluxo de Gastos Gerais'!$D$4:$D$1003),-(Analítico!H$1&lt;='Fluxo de Gastos Gerais'!$E$4:$E$1003),-('Fluxo de Gastos Gerais'!$C$4:$C$1003))</f>
        <v>150</v>
      </c>
      <c r="I56" s="152">
        <f>SUMPRODUCT(-('Fluxo de Gastos Gerais'!$B$4:$B$1003=Analítico!$B56),-(Analítico!I$1&gt;='Fluxo de Gastos Gerais'!$D$4:$D$1003),-(Analítico!I$1&lt;='Fluxo de Gastos Gerais'!$E$4:$E$1003),-('Fluxo de Gastos Gerais'!$C$4:$C$1003))</f>
        <v>150</v>
      </c>
      <c r="J56" s="152">
        <f>SUMPRODUCT(-('Fluxo de Gastos Gerais'!$B$4:$B$1003=Analítico!$B56),-(Analítico!J$1&gt;='Fluxo de Gastos Gerais'!$D$4:$D$1003),-(Analítico!J$1&lt;='Fluxo de Gastos Gerais'!$E$4:$E$1003),-('Fluxo de Gastos Gerais'!$C$4:$C$1003))</f>
        <v>150</v>
      </c>
      <c r="K56" s="152">
        <f>SUMPRODUCT(-('Fluxo de Gastos Gerais'!$B$4:$B$1003=Analítico!$B56),-(Analítico!K$1&gt;='Fluxo de Gastos Gerais'!$D$4:$D$1003),-(Analítico!K$1&lt;='Fluxo de Gastos Gerais'!$E$4:$E$1003),-('Fluxo de Gastos Gerais'!$C$4:$C$1003))</f>
        <v>150</v>
      </c>
      <c r="L56" s="152">
        <f>SUMPRODUCT(-('Fluxo de Gastos Gerais'!$B$4:$B$1003=Analítico!$B56),-(Analítico!L$1&gt;='Fluxo de Gastos Gerais'!$D$4:$D$1003),-(Analítico!L$1&lt;='Fluxo de Gastos Gerais'!$E$4:$E$1003),-('Fluxo de Gastos Gerais'!$C$4:$C$1003))</f>
        <v>150</v>
      </c>
      <c r="M56" s="152">
        <f>SUMPRODUCT(-('Fluxo de Gastos Gerais'!$B$4:$B$1003=Analítico!$B56),-(Analítico!M$1&gt;='Fluxo de Gastos Gerais'!$D$4:$D$1003),-(Analítico!M$1&lt;='Fluxo de Gastos Gerais'!$E$4:$E$1003),-('Fluxo de Gastos Gerais'!$C$4:$C$1003))</f>
        <v>150</v>
      </c>
      <c r="N56" s="152">
        <f>SUMPRODUCT(-('Fluxo de Gastos Gerais'!$B$4:$B$1003=Analítico!$B56),-(Analítico!N$1&gt;='Fluxo de Gastos Gerais'!$D$4:$D$1003),-(Analítico!N$1&lt;='Fluxo de Gastos Gerais'!$E$4:$E$1003),-('Fluxo de Gastos Gerais'!$C$4:$C$1003))</f>
        <v>150</v>
      </c>
      <c r="O56" s="152">
        <f>SUMPRODUCT(-('Fluxo de Gastos Gerais'!$B$4:$B$1003=Analítico!$B56),-(Analítico!O$1&gt;='Fluxo de Gastos Gerais'!$D$4:$D$1003),-(Analítico!O$1&lt;='Fluxo de Gastos Gerais'!$E$4:$E$1003),-('Fluxo de Gastos Gerais'!$C$4:$C$1003))</f>
        <v>162</v>
      </c>
      <c r="P56" s="152">
        <f>SUMPRODUCT(-('Fluxo de Gastos Gerais'!$B$4:$B$1003=Analítico!$B56),-(Analítico!P$1&gt;='Fluxo de Gastos Gerais'!$D$4:$D$1003),-(Analítico!P$1&lt;='Fluxo de Gastos Gerais'!$E$4:$E$1003),-('Fluxo de Gastos Gerais'!$C$4:$C$1003))</f>
        <v>162</v>
      </c>
      <c r="Q56" s="152">
        <f>SUMPRODUCT(-('Fluxo de Gastos Gerais'!$B$4:$B$1003=Analítico!$B56),-(Analítico!Q$1&gt;='Fluxo de Gastos Gerais'!$D$4:$D$1003),-(Analítico!Q$1&lt;='Fluxo de Gastos Gerais'!$E$4:$E$1003),-('Fluxo de Gastos Gerais'!$C$4:$C$1003))</f>
        <v>162</v>
      </c>
      <c r="R56" s="152">
        <f>SUMPRODUCT(-('Fluxo de Gastos Gerais'!$B$4:$B$1003=Analítico!$B56),-(Analítico!R$1&gt;='Fluxo de Gastos Gerais'!$D$4:$D$1003),-(Analítico!R$1&lt;='Fluxo de Gastos Gerais'!$E$4:$E$1003),-('Fluxo de Gastos Gerais'!$C$4:$C$1003))</f>
        <v>162</v>
      </c>
      <c r="S56" s="152">
        <f>SUMPRODUCT(-('Fluxo de Gastos Gerais'!$B$4:$B$1003=Analítico!$B56),-(Analítico!S$1&gt;='Fluxo de Gastos Gerais'!$D$4:$D$1003),-(Analítico!S$1&lt;='Fluxo de Gastos Gerais'!$E$4:$E$1003),-('Fluxo de Gastos Gerais'!$C$4:$C$1003))</f>
        <v>162</v>
      </c>
      <c r="T56" s="152">
        <f>SUMPRODUCT(-('Fluxo de Gastos Gerais'!$B$4:$B$1003=Analítico!$B56),-(Analítico!T$1&gt;='Fluxo de Gastos Gerais'!$D$4:$D$1003),-(Analítico!T$1&lt;='Fluxo de Gastos Gerais'!$E$4:$E$1003),-('Fluxo de Gastos Gerais'!$C$4:$C$1003))</f>
        <v>162</v>
      </c>
      <c r="U56" s="152">
        <f>SUMPRODUCT(-('Fluxo de Gastos Gerais'!$B$4:$B$1003=Analítico!$B56),-(Analítico!U$1&gt;='Fluxo de Gastos Gerais'!$D$4:$D$1003),-(Analítico!U$1&lt;='Fluxo de Gastos Gerais'!$E$4:$E$1003),-('Fluxo de Gastos Gerais'!$C$4:$C$1003))</f>
        <v>162</v>
      </c>
      <c r="V56" s="152">
        <f>SUMPRODUCT(-('Fluxo de Gastos Gerais'!$B$4:$B$1003=Analítico!$B56),-(Analítico!V$1&gt;='Fluxo de Gastos Gerais'!$D$4:$D$1003),-(Analítico!V$1&lt;='Fluxo de Gastos Gerais'!$E$4:$E$1003),-('Fluxo de Gastos Gerais'!$C$4:$C$1003))</f>
        <v>162</v>
      </c>
      <c r="W56" s="152">
        <f>SUMPRODUCT(-('Fluxo de Gastos Gerais'!$B$4:$B$1003=Analítico!$B56),-(Analítico!W$1&gt;='Fluxo de Gastos Gerais'!$D$4:$D$1003),-(Analítico!W$1&lt;='Fluxo de Gastos Gerais'!$E$4:$E$1003),-('Fluxo de Gastos Gerais'!$C$4:$C$1003))</f>
        <v>162</v>
      </c>
      <c r="X56" s="152">
        <f>SUMPRODUCT(-('Fluxo de Gastos Gerais'!$B$4:$B$1003=Analítico!$B56),-(Analítico!X$1&gt;='Fluxo de Gastos Gerais'!$D$4:$D$1003),-(Analítico!X$1&lt;='Fluxo de Gastos Gerais'!$E$4:$E$1003),-('Fluxo de Gastos Gerais'!$C$4:$C$1003))</f>
        <v>162</v>
      </c>
      <c r="Y56" s="152">
        <f>SUMPRODUCT(-('Fluxo de Gastos Gerais'!$B$4:$B$1003=Analítico!$B56),-(Analítico!Y$1&gt;='Fluxo de Gastos Gerais'!$D$4:$D$1003),-(Analítico!Y$1&lt;='Fluxo de Gastos Gerais'!$E$4:$E$1003),-('Fluxo de Gastos Gerais'!$C$4:$C$1003))</f>
        <v>162</v>
      </c>
      <c r="Z56" s="152">
        <f>SUMPRODUCT(-('Fluxo de Gastos Gerais'!$B$4:$B$1003=Analítico!$B56),-(Analítico!Z$1&gt;='Fluxo de Gastos Gerais'!$D$4:$D$1003),-(Analítico!Z$1&lt;='Fluxo de Gastos Gerais'!$E$4:$E$1003),-('Fluxo de Gastos Gerais'!$C$4:$C$1003))</f>
        <v>162</v>
      </c>
      <c r="AA56" s="152">
        <f>SUMPRODUCT(-('Fluxo de Gastos Gerais'!$B$4:$B$1003=Analítico!$B56),-(Analítico!AA$1&gt;='Fluxo de Gastos Gerais'!$D$4:$D$1003),-(Analítico!AA$1&lt;='Fluxo de Gastos Gerais'!$E$4:$E$1003),-('Fluxo de Gastos Gerais'!$C$4:$C$1003))</f>
        <v>0</v>
      </c>
      <c r="AB56" s="152">
        <f>SUMPRODUCT(-('Fluxo de Gastos Gerais'!$B$4:$B$1003=Analítico!$B56),-(Analítico!AB$1&gt;='Fluxo de Gastos Gerais'!$D$4:$D$1003),-(Analítico!AB$1&lt;='Fluxo de Gastos Gerais'!$E$4:$E$1003),-('Fluxo de Gastos Gerais'!$C$4:$C$1003))</f>
        <v>0</v>
      </c>
      <c r="AC56" s="152">
        <f>SUMPRODUCT(-('Fluxo de Gastos Gerais'!$B$4:$B$1003=Analítico!$B56),-(Analítico!AC$1&gt;='Fluxo de Gastos Gerais'!$D$4:$D$1003),-(Analítico!AC$1&lt;='Fluxo de Gastos Gerais'!$E$4:$E$1003),-('Fluxo de Gastos Gerais'!$C$4:$C$1003))</f>
        <v>0</v>
      </c>
      <c r="AD56" s="152">
        <f>SUMPRODUCT(-('Fluxo de Gastos Gerais'!$B$4:$B$1003=Analítico!$B56),-(Analítico!AD$1&gt;='Fluxo de Gastos Gerais'!$D$4:$D$1003),-(Analítico!AD$1&lt;='Fluxo de Gastos Gerais'!$E$4:$E$1003),-('Fluxo de Gastos Gerais'!$C$4:$C$1003))</f>
        <v>0</v>
      </c>
      <c r="AE56" s="152">
        <f>SUMPRODUCT(-('Fluxo de Gastos Gerais'!$B$4:$B$1003=Analítico!$B56),-(Analítico!AE$1&gt;='Fluxo de Gastos Gerais'!$D$4:$D$1003),-(Analítico!AE$1&lt;='Fluxo de Gastos Gerais'!$E$4:$E$1003),-('Fluxo de Gastos Gerais'!$C$4:$C$1003))</f>
        <v>0</v>
      </c>
      <c r="AF56" s="152">
        <f>SUMPRODUCT(-('Fluxo de Gastos Gerais'!$B$4:$B$1003=Analítico!$B56),-(Analítico!AF$1&gt;='Fluxo de Gastos Gerais'!$D$4:$D$1003),-(Analítico!AF$1&lt;='Fluxo de Gastos Gerais'!$E$4:$E$1003),-('Fluxo de Gastos Gerais'!$C$4:$C$1003))</f>
        <v>0</v>
      </c>
      <c r="AG56" s="152">
        <f>SUMPRODUCT(-('Fluxo de Gastos Gerais'!$B$4:$B$1003=Analítico!$B56),-(Analítico!AG$1&gt;='Fluxo de Gastos Gerais'!$D$4:$D$1003),-(Analítico!AG$1&lt;='Fluxo de Gastos Gerais'!$E$4:$E$1003),-('Fluxo de Gastos Gerais'!$C$4:$C$1003))</f>
        <v>0</v>
      </c>
      <c r="AH56" s="152">
        <f>SUMPRODUCT(-('Fluxo de Gastos Gerais'!$B$4:$B$1003=Analítico!$B56),-(Analítico!AH$1&gt;='Fluxo de Gastos Gerais'!$D$4:$D$1003),-(Analítico!AH$1&lt;='Fluxo de Gastos Gerais'!$E$4:$E$1003),-('Fluxo de Gastos Gerais'!$C$4:$C$1003))</f>
        <v>0</v>
      </c>
      <c r="AI56" s="152">
        <f>SUMPRODUCT(-('Fluxo de Gastos Gerais'!$B$4:$B$1003=Analítico!$B56),-(Analítico!AI$1&gt;='Fluxo de Gastos Gerais'!$D$4:$D$1003),-(Analítico!AI$1&lt;='Fluxo de Gastos Gerais'!$E$4:$E$1003),-('Fluxo de Gastos Gerais'!$C$4:$C$1003))</f>
        <v>0</v>
      </c>
      <c r="AJ56" s="152">
        <f>SUMPRODUCT(-('Fluxo de Gastos Gerais'!$B$4:$B$1003=Analítico!$B56),-(Analítico!AJ$1&gt;='Fluxo de Gastos Gerais'!$D$4:$D$1003),-(Analítico!AJ$1&lt;='Fluxo de Gastos Gerais'!$E$4:$E$1003),-('Fluxo de Gastos Gerais'!$C$4:$C$1003))</f>
        <v>0</v>
      </c>
      <c r="AK56" s="152">
        <f>SUMPRODUCT(-('Fluxo de Gastos Gerais'!$B$4:$B$1003=Analítico!$B56),-(Analítico!AK$1&gt;='Fluxo de Gastos Gerais'!$D$4:$D$1003),-(Analítico!AK$1&lt;='Fluxo de Gastos Gerais'!$E$4:$E$1003),-('Fluxo de Gastos Gerais'!$C$4:$C$1003))</f>
        <v>0</v>
      </c>
      <c r="AL56" s="152">
        <f>SUMPRODUCT(-('Fluxo de Gastos Gerais'!$B$4:$B$1003=Analítico!$B56),-(Analítico!AL$1&gt;='Fluxo de Gastos Gerais'!$D$4:$D$1003),-(Analítico!AL$1&lt;='Fluxo de Gastos Gerais'!$E$4:$E$1003),-('Fluxo de Gastos Gerais'!$C$4:$C$1003))</f>
        <v>0</v>
      </c>
      <c r="AM56" s="147">
        <f t="shared" si="48"/>
        <v>3744</v>
      </c>
      <c r="AN56" s="159">
        <f t="shared" ca="1" si="49"/>
        <v>9.7525341272785779E-4</v>
      </c>
      <c r="AX56" s="254"/>
      <c r="AY56" s="254"/>
    </row>
    <row r="57" spans="1:57" s="101" customFormat="1" ht="23.25" customHeight="1">
      <c r="A57" s="221" t="s">
        <v>13</v>
      </c>
      <c r="B57" s="222" t="s">
        <v>83</v>
      </c>
      <c r="C57" s="152">
        <f>SUMPRODUCT(-('Fluxo de Gastos Gerais'!$B$4:$B$1003=Analítico!$B57),-(Analítico!C$1&gt;='Fluxo de Gastos Gerais'!$D$4:$D$1003),-(Analítico!C$1&lt;='Fluxo de Gastos Gerais'!$E$4:$E$1003),-('Fluxo de Gastos Gerais'!$C$4:$C$1003))</f>
        <v>0</v>
      </c>
      <c r="D57" s="152">
        <f>SUMPRODUCT(-('Fluxo de Gastos Gerais'!$B$4:$B$1003=Analítico!$B57),-(Analítico!D$1&gt;='Fluxo de Gastos Gerais'!$D$4:$D$1003),-(Analítico!D$1&lt;='Fluxo de Gastos Gerais'!$E$4:$E$1003),-('Fluxo de Gastos Gerais'!$C$4:$C$1003))</f>
        <v>0</v>
      </c>
      <c r="E57" s="152">
        <f>SUMPRODUCT(-('Fluxo de Gastos Gerais'!$B$4:$B$1003=Analítico!$B57),-(Analítico!E$1&gt;='Fluxo de Gastos Gerais'!$D$4:$D$1003),-(Analítico!E$1&lt;='Fluxo de Gastos Gerais'!$E$4:$E$1003),-('Fluxo de Gastos Gerais'!$C$4:$C$1003))</f>
        <v>0</v>
      </c>
      <c r="F57" s="152">
        <f>SUMPRODUCT(-('Fluxo de Gastos Gerais'!$B$4:$B$1003=Analítico!$B57),-(Analítico!F$1&gt;='Fluxo de Gastos Gerais'!$D$4:$D$1003),-(Analítico!F$1&lt;='Fluxo de Gastos Gerais'!$E$4:$E$1003),-('Fluxo de Gastos Gerais'!$C$4:$C$1003))</f>
        <v>0</v>
      </c>
      <c r="G57" s="152">
        <f>SUMPRODUCT(-('Fluxo de Gastos Gerais'!$B$4:$B$1003=Analítico!$B57),-(Analítico!G$1&gt;='Fluxo de Gastos Gerais'!$D$4:$D$1003),-(Analítico!G$1&lt;='Fluxo de Gastos Gerais'!$E$4:$E$1003),-('Fluxo de Gastos Gerais'!$C$4:$C$1003))</f>
        <v>0</v>
      </c>
      <c r="H57" s="152">
        <f>SUMPRODUCT(-('Fluxo de Gastos Gerais'!$B$4:$B$1003=Analítico!$B57),-(Analítico!H$1&gt;='Fluxo de Gastos Gerais'!$D$4:$D$1003),-(Analítico!H$1&lt;='Fluxo de Gastos Gerais'!$E$4:$E$1003),-('Fluxo de Gastos Gerais'!$C$4:$C$1003))</f>
        <v>0</v>
      </c>
      <c r="I57" s="152">
        <f>SUMPRODUCT(-('Fluxo de Gastos Gerais'!$B$4:$B$1003=Analítico!$B57),-(Analítico!I$1&gt;='Fluxo de Gastos Gerais'!$D$4:$D$1003),-(Analítico!I$1&lt;='Fluxo de Gastos Gerais'!$E$4:$E$1003),-('Fluxo de Gastos Gerais'!$C$4:$C$1003))</f>
        <v>0</v>
      </c>
      <c r="J57" s="152">
        <f>SUMPRODUCT(-('Fluxo de Gastos Gerais'!$B$4:$B$1003=Analítico!$B57),-(Analítico!J$1&gt;='Fluxo de Gastos Gerais'!$D$4:$D$1003),-(Analítico!J$1&lt;='Fluxo de Gastos Gerais'!$E$4:$E$1003),-('Fluxo de Gastos Gerais'!$C$4:$C$1003))</f>
        <v>0</v>
      </c>
      <c r="K57" s="152">
        <f>SUMPRODUCT(-('Fluxo de Gastos Gerais'!$B$4:$B$1003=Analítico!$B57),-(Analítico!K$1&gt;='Fluxo de Gastos Gerais'!$D$4:$D$1003),-(Analítico!K$1&lt;='Fluxo de Gastos Gerais'!$E$4:$E$1003),-('Fluxo de Gastos Gerais'!$C$4:$C$1003))</f>
        <v>0</v>
      </c>
      <c r="L57" s="152">
        <f>SUMPRODUCT(-('Fluxo de Gastos Gerais'!$B$4:$B$1003=Analítico!$B57),-(Analítico!L$1&gt;='Fluxo de Gastos Gerais'!$D$4:$D$1003),-(Analítico!L$1&lt;='Fluxo de Gastos Gerais'!$E$4:$E$1003),-('Fluxo de Gastos Gerais'!$C$4:$C$1003))</f>
        <v>0</v>
      </c>
      <c r="M57" s="152">
        <f>SUMPRODUCT(-('Fluxo de Gastos Gerais'!$B$4:$B$1003=Analítico!$B57),-(Analítico!M$1&gt;='Fluxo de Gastos Gerais'!$D$4:$D$1003),-(Analítico!M$1&lt;='Fluxo de Gastos Gerais'!$E$4:$E$1003),-('Fluxo de Gastos Gerais'!$C$4:$C$1003))</f>
        <v>0</v>
      </c>
      <c r="N57" s="152">
        <f>SUMPRODUCT(-('Fluxo de Gastos Gerais'!$B$4:$B$1003=Analítico!$B57),-(Analítico!N$1&gt;='Fluxo de Gastos Gerais'!$D$4:$D$1003),-(Analítico!N$1&lt;='Fluxo de Gastos Gerais'!$E$4:$E$1003),-('Fluxo de Gastos Gerais'!$C$4:$C$1003))</f>
        <v>0</v>
      </c>
      <c r="O57" s="152">
        <f>SUMPRODUCT(-('Fluxo de Gastos Gerais'!$B$4:$B$1003=Analítico!$B57),-(Analítico!O$1&gt;='Fluxo de Gastos Gerais'!$D$4:$D$1003),-(Analítico!O$1&lt;='Fluxo de Gastos Gerais'!$E$4:$E$1003),-('Fluxo de Gastos Gerais'!$C$4:$C$1003))</f>
        <v>0</v>
      </c>
      <c r="P57" s="152">
        <f>SUMPRODUCT(-('Fluxo de Gastos Gerais'!$B$4:$B$1003=Analítico!$B57),-(Analítico!P$1&gt;='Fluxo de Gastos Gerais'!$D$4:$D$1003),-(Analítico!P$1&lt;='Fluxo de Gastos Gerais'!$E$4:$E$1003),-('Fluxo de Gastos Gerais'!$C$4:$C$1003))</f>
        <v>0</v>
      </c>
      <c r="Q57" s="152">
        <f>SUMPRODUCT(-('Fluxo de Gastos Gerais'!$B$4:$B$1003=Analítico!$B57),-(Analítico!Q$1&gt;='Fluxo de Gastos Gerais'!$D$4:$D$1003),-(Analítico!Q$1&lt;='Fluxo de Gastos Gerais'!$E$4:$E$1003),-('Fluxo de Gastos Gerais'!$C$4:$C$1003))</f>
        <v>0</v>
      </c>
      <c r="R57" s="152">
        <f>SUMPRODUCT(-('Fluxo de Gastos Gerais'!$B$4:$B$1003=Analítico!$B57),-(Analítico!R$1&gt;='Fluxo de Gastos Gerais'!$D$4:$D$1003),-(Analítico!R$1&lt;='Fluxo de Gastos Gerais'!$E$4:$E$1003),-('Fluxo de Gastos Gerais'!$C$4:$C$1003))</f>
        <v>0</v>
      </c>
      <c r="S57" s="152">
        <f>SUMPRODUCT(-('Fluxo de Gastos Gerais'!$B$4:$B$1003=Analítico!$B57),-(Analítico!S$1&gt;='Fluxo de Gastos Gerais'!$D$4:$D$1003),-(Analítico!S$1&lt;='Fluxo de Gastos Gerais'!$E$4:$E$1003),-('Fluxo de Gastos Gerais'!$C$4:$C$1003))</f>
        <v>0</v>
      </c>
      <c r="T57" s="152">
        <f>SUMPRODUCT(-('Fluxo de Gastos Gerais'!$B$4:$B$1003=Analítico!$B57),-(Analítico!T$1&gt;='Fluxo de Gastos Gerais'!$D$4:$D$1003),-(Analítico!T$1&lt;='Fluxo de Gastos Gerais'!$E$4:$E$1003),-('Fluxo de Gastos Gerais'!$C$4:$C$1003))</f>
        <v>0</v>
      </c>
      <c r="U57" s="152">
        <f>SUMPRODUCT(-('Fluxo de Gastos Gerais'!$B$4:$B$1003=Analítico!$B57),-(Analítico!U$1&gt;='Fluxo de Gastos Gerais'!$D$4:$D$1003),-(Analítico!U$1&lt;='Fluxo de Gastos Gerais'!$E$4:$E$1003),-('Fluxo de Gastos Gerais'!$C$4:$C$1003))</f>
        <v>0</v>
      </c>
      <c r="V57" s="152">
        <f>SUMPRODUCT(-('Fluxo de Gastos Gerais'!$B$4:$B$1003=Analítico!$B57),-(Analítico!V$1&gt;='Fluxo de Gastos Gerais'!$D$4:$D$1003),-(Analítico!V$1&lt;='Fluxo de Gastos Gerais'!$E$4:$E$1003),-('Fluxo de Gastos Gerais'!$C$4:$C$1003))</f>
        <v>0</v>
      </c>
      <c r="W57" s="152">
        <f>SUMPRODUCT(-('Fluxo de Gastos Gerais'!$B$4:$B$1003=Analítico!$B57),-(Analítico!W$1&gt;='Fluxo de Gastos Gerais'!$D$4:$D$1003),-(Analítico!W$1&lt;='Fluxo de Gastos Gerais'!$E$4:$E$1003),-('Fluxo de Gastos Gerais'!$C$4:$C$1003))</f>
        <v>0</v>
      </c>
      <c r="X57" s="152">
        <f>SUMPRODUCT(-('Fluxo de Gastos Gerais'!$B$4:$B$1003=Analítico!$B57),-(Analítico!X$1&gt;='Fluxo de Gastos Gerais'!$D$4:$D$1003),-(Analítico!X$1&lt;='Fluxo de Gastos Gerais'!$E$4:$E$1003),-('Fluxo de Gastos Gerais'!$C$4:$C$1003))</f>
        <v>0</v>
      </c>
      <c r="Y57" s="152">
        <f>SUMPRODUCT(-('Fluxo de Gastos Gerais'!$B$4:$B$1003=Analítico!$B57),-(Analítico!Y$1&gt;='Fluxo de Gastos Gerais'!$D$4:$D$1003),-(Analítico!Y$1&lt;='Fluxo de Gastos Gerais'!$E$4:$E$1003),-('Fluxo de Gastos Gerais'!$C$4:$C$1003))</f>
        <v>0</v>
      </c>
      <c r="Z57" s="152">
        <f>SUMPRODUCT(-('Fluxo de Gastos Gerais'!$B$4:$B$1003=Analítico!$B57),-(Analítico!Z$1&gt;='Fluxo de Gastos Gerais'!$D$4:$D$1003),-(Analítico!Z$1&lt;='Fluxo de Gastos Gerais'!$E$4:$E$1003),-('Fluxo de Gastos Gerais'!$C$4:$C$1003))</f>
        <v>0</v>
      </c>
      <c r="AA57" s="152">
        <f>SUMPRODUCT(-('Fluxo de Gastos Gerais'!$B$4:$B$1003=Analítico!$B57),-(Analítico!AA$1&gt;='Fluxo de Gastos Gerais'!$D$4:$D$1003),-(Analítico!AA$1&lt;='Fluxo de Gastos Gerais'!$E$4:$E$1003),-('Fluxo de Gastos Gerais'!$C$4:$C$1003))</f>
        <v>0</v>
      </c>
      <c r="AB57" s="152">
        <f>SUMPRODUCT(-('Fluxo de Gastos Gerais'!$B$4:$B$1003=Analítico!$B57),-(Analítico!AB$1&gt;='Fluxo de Gastos Gerais'!$D$4:$D$1003),-(Analítico!AB$1&lt;='Fluxo de Gastos Gerais'!$E$4:$E$1003),-('Fluxo de Gastos Gerais'!$C$4:$C$1003))</f>
        <v>0</v>
      </c>
      <c r="AC57" s="152">
        <f>SUMPRODUCT(-('Fluxo de Gastos Gerais'!$B$4:$B$1003=Analítico!$B57),-(Analítico!AC$1&gt;='Fluxo de Gastos Gerais'!$D$4:$D$1003),-(Analítico!AC$1&lt;='Fluxo de Gastos Gerais'!$E$4:$E$1003),-('Fluxo de Gastos Gerais'!$C$4:$C$1003))</f>
        <v>0</v>
      </c>
      <c r="AD57" s="152">
        <f>SUMPRODUCT(-('Fluxo de Gastos Gerais'!$B$4:$B$1003=Analítico!$B57),-(Analítico!AD$1&gt;='Fluxo de Gastos Gerais'!$D$4:$D$1003),-(Analítico!AD$1&lt;='Fluxo de Gastos Gerais'!$E$4:$E$1003),-('Fluxo de Gastos Gerais'!$C$4:$C$1003))</f>
        <v>0</v>
      </c>
      <c r="AE57" s="152">
        <f>SUMPRODUCT(-('Fluxo de Gastos Gerais'!$B$4:$B$1003=Analítico!$B57),-(Analítico!AE$1&gt;='Fluxo de Gastos Gerais'!$D$4:$D$1003),-(Analítico!AE$1&lt;='Fluxo de Gastos Gerais'!$E$4:$E$1003),-('Fluxo de Gastos Gerais'!$C$4:$C$1003))</f>
        <v>0</v>
      </c>
      <c r="AF57" s="152">
        <f>SUMPRODUCT(-('Fluxo de Gastos Gerais'!$B$4:$B$1003=Analítico!$B57),-(Analítico!AF$1&gt;='Fluxo de Gastos Gerais'!$D$4:$D$1003),-(Analítico!AF$1&lt;='Fluxo de Gastos Gerais'!$E$4:$E$1003),-('Fluxo de Gastos Gerais'!$C$4:$C$1003))</f>
        <v>0</v>
      </c>
      <c r="AG57" s="152">
        <f>SUMPRODUCT(-('Fluxo de Gastos Gerais'!$B$4:$B$1003=Analítico!$B57),-(Analítico!AG$1&gt;='Fluxo de Gastos Gerais'!$D$4:$D$1003),-(Analítico!AG$1&lt;='Fluxo de Gastos Gerais'!$E$4:$E$1003),-('Fluxo de Gastos Gerais'!$C$4:$C$1003))</f>
        <v>0</v>
      </c>
      <c r="AH57" s="152">
        <f>SUMPRODUCT(-('Fluxo de Gastos Gerais'!$B$4:$B$1003=Analítico!$B57),-(Analítico!AH$1&gt;='Fluxo de Gastos Gerais'!$D$4:$D$1003),-(Analítico!AH$1&lt;='Fluxo de Gastos Gerais'!$E$4:$E$1003),-('Fluxo de Gastos Gerais'!$C$4:$C$1003))</f>
        <v>0</v>
      </c>
      <c r="AI57" s="152">
        <f>SUMPRODUCT(-('Fluxo de Gastos Gerais'!$B$4:$B$1003=Analítico!$B57),-(Analítico!AI$1&gt;='Fluxo de Gastos Gerais'!$D$4:$D$1003),-(Analítico!AI$1&lt;='Fluxo de Gastos Gerais'!$E$4:$E$1003),-('Fluxo de Gastos Gerais'!$C$4:$C$1003))</f>
        <v>0</v>
      </c>
      <c r="AJ57" s="152">
        <f>SUMPRODUCT(-('Fluxo de Gastos Gerais'!$B$4:$B$1003=Analítico!$B57),-(Analítico!AJ$1&gt;='Fluxo de Gastos Gerais'!$D$4:$D$1003),-(Analítico!AJ$1&lt;='Fluxo de Gastos Gerais'!$E$4:$E$1003),-('Fluxo de Gastos Gerais'!$C$4:$C$1003))</f>
        <v>0</v>
      </c>
      <c r="AK57" s="152">
        <f>SUMPRODUCT(-('Fluxo de Gastos Gerais'!$B$4:$B$1003=Analítico!$B57),-(Analítico!AK$1&gt;='Fluxo de Gastos Gerais'!$D$4:$D$1003),-(Analítico!AK$1&lt;='Fluxo de Gastos Gerais'!$E$4:$E$1003),-('Fluxo de Gastos Gerais'!$C$4:$C$1003))</f>
        <v>0</v>
      </c>
      <c r="AL57" s="152">
        <f>SUMPRODUCT(-('Fluxo de Gastos Gerais'!$B$4:$B$1003=Analítico!$B57),-(Analítico!AL$1&gt;='Fluxo de Gastos Gerais'!$D$4:$D$1003),-(Analítico!AL$1&lt;='Fluxo de Gastos Gerais'!$E$4:$E$1003),-('Fluxo de Gastos Gerais'!$C$4:$C$1003))</f>
        <v>0</v>
      </c>
      <c r="AM57" s="147">
        <f t="shared" si="48"/>
        <v>0</v>
      </c>
      <c r="AN57" s="159">
        <f t="shared" ca="1" si="49"/>
        <v>0</v>
      </c>
      <c r="AX57" s="254"/>
      <c r="AY57" s="254"/>
    </row>
    <row r="58" spans="1:57" s="101" customFormat="1" ht="23.25" customHeight="1">
      <c r="A58" s="221" t="s">
        <v>14</v>
      </c>
      <c r="B58" s="222" t="s">
        <v>74</v>
      </c>
      <c r="C58" s="152">
        <f>SUMPRODUCT(-('Fluxo de Gastos Gerais'!$B$4:$B$1003=Analítico!$B58),-(Analítico!C$1&gt;='Fluxo de Gastos Gerais'!$D$4:$D$1003),-(Analítico!C$1&lt;='Fluxo de Gastos Gerais'!$E$4:$E$1003),-('Fluxo de Gastos Gerais'!$C$4:$C$1003))</f>
        <v>70</v>
      </c>
      <c r="D58" s="152">
        <f>SUMPRODUCT(-('Fluxo de Gastos Gerais'!$B$4:$B$1003=Analítico!$B58),-(Analítico!D$1&gt;='Fluxo de Gastos Gerais'!$D$4:$D$1003),-(Analítico!D$1&lt;='Fluxo de Gastos Gerais'!$E$4:$E$1003),-('Fluxo de Gastos Gerais'!$C$4:$C$1003))</f>
        <v>70</v>
      </c>
      <c r="E58" s="152">
        <f>SUMPRODUCT(-('Fluxo de Gastos Gerais'!$B$4:$B$1003=Analítico!$B58),-(Analítico!E$1&gt;='Fluxo de Gastos Gerais'!$D$4:$D$1003),-(Analítico!E$1&lt;='Fluxo de Gastos Gerais'!$E$4:$E$1003),-('Fluxo de Gastos Gerais'!$C$4:$C$1003))</f>
        <v>70</v>
      </c>
      <c r="F58" s="152">
        <f>SUMPRODUCT(-('Fluxo de Gastos Gerais'!$B$4:$B$1003=Analítico!$B58),-(Analítico!F$1&gt;='Fluxo de Gastos Gerais'!$D$4:$D$1003),-(Analítico!F$1&lt;='Fluxo de Gastos Gerais'!$E$4:$E$1003),-('Fluxo de Gastos Gerais'!$C$4:$C$1003))</f>
        <v>70</v>
      </c>
      <c r="G58" s="152">
        <f>SUMPRODUCT(-('Fluxo de Gastos Gerais'!$B$4:$B$1003=Analítico!$B58),-(Analítico!G$1&gt;='Fluxo de Gastos Gerais'!$D$4:$D$1003),-(Analítico!G$1&lt;='Fluxo de Gastos Gerais'!$E$4:$E$1003),-('Fluxo de Gastos Gerais'!$C$4:$C$1003))</f>
        <v>70</v>
      </c>
      <c r="H58" s="152">
        <f>SUMPRODUCT(-('Fluxo de Gastos Gerais'!$B$4:$B$1003=Analítico!$B58),-(Analítico!H$1&gt;='Fluxo de Gastos Gerais'!$D$4:$D$1003),-(Analítico!H$1&lt;='Fluxo de Gastos Gerais'!$E$4:$E$1003),-('Fluxo de Gastos Gerais'!$C$4:$C$1003))</f>
        <v>70</v>
      </c>
      <c r="I58" s="152">
        <f>SUMPRODUCT(-('Fluxo de Gastos Gerais'!$B$4:$B$1003=Analítico!$B58),-(Analítico!I$1&gt;='Fluxo de Gastos Gerais'!$D$4:$D$1003),-(Analítico!I$1&lt;='Fluxo de Gastos Gerais'!$E$4:$E$1003),-('Fluxo de Gastos Gerais'!$C$4:$C$1003))</f>
        <v>70</v>
      </c>
      <c r="J58" s="152">
        <f>SUMPRODUCT(-('Fluxo de Gastos Gerais'!$B$4:$B$1003=Analítico!$B58),-(Analítico!J$1&gt;='Fluxo de Gastos Gerais'!$D$4:$D$1003),-(Analítico!J$1&lt;='Fluxo de Gastos Gerais'!$E$4:$E$1003),-('Fluxo de Gastos Gerais'!$C$4:$C$1003))</f>
        <v>70</v>
      </c>
      <c r="K58" s="152">
        <f>SUMPRODUCT(-('Fluxo de Gastos Gerais'!$B$4:$B$1003=Analítico!$B58),-(Analítico!K$1&gt;='Fluxo de Gastos Gerais'!$D$4:$D$1003),-(Analítico!K$1&lt;='Fluxo de Gastos Gerais'!$E$4:$E$1003),-('Fluxo de Gastos Gerais'!$C$4:$C$1003))</f>
        <v>70</v>
      </c>
      <c r="L58" s="152">
        <f>SUMPRODUCT(-('Fluxo de Gastos Gerais'!$B$4:$B$1003=Analítico!$B58),-(Analítico!L$1&gt;='Fluxo de Gastos Gerais'!$D$4:$D$1003),-(Analítico!L$1&lt;='Fluxo de Gastos Gerais'!$E$4:$E$1003),-('Fluxo de Gastos Gerais'!$C$4:$C$1003))</f>
        <v>70</v>
      </c>
      <c r="M58" s="152">
        <f>SUMPRODUCT(-('Fluxo de Gastos Gerais'!$B$4:$B$1003=Analítico!$B58),-(Analítico!M$1&gt;='Fluxo de Gastos Gerais'!$D$4:$D$1003),-(Analítico!M$1&lt;='Fluxo de Gastos Gerais'!$E$4:$E$1003),-('Fluxo de Gastos Gerais'!$C$4:$C$1003))</f>
        <v>70</v>
      </c>
      <c r="N58" s="152">
        <f>SUMPRODUCT(-('Fluxo de Gastos Gerais'!$B$4:$B$1003=Analítico!$B58),-(Analítico!N$1&gt;='Fluxo de Gastos Gerais'!$D$4:$D$1003),-(Analítico!N$1&lt;='Fluxo de Gastos Gerais'!$E$4:$E$1003),-('Fluxo de Gastos Gerais'!$C$4:$C$1003))</f>
        <v>70</v>
      </c>
      <c r="O58" s="152">
        <f>SUMPRODUCT(-('Fluxo de Gastos Gerais'!$B$4:$B$1003=Analítico!$B58),-(Analítico!O$1&gt;='Fluxo de Gastos Gerais'!$D$4:$D$1003),-(Analítico!O$1&lt;='Fluxo de Gastos Gerais'!$E$4:$E$1003),-('Fluxo de Gastos Gerais'!$C$4:$C$1003))</f>
        <v>75.599999999999994</v>
      </c>
      <c r="P58" s="152">
        <f>SUMPRODUCT(-('Fluxo de Gastos Gerais'!$B$4:$B$1003=Analítico!$B58),-(Analítico!P$1&gt;='Fluxo de Gastos Gerais'!$D$4:$D$1003),-(Analítico!P$1&lt;='Fluxo de Gastos Gerais'!$E$4:$E$1003),-('Fluxo de Gastos Gerais'!$C$4:$C$1003))</f>
        <v>75.599999999999994</v>
      </c>
      <c r="Q58" s="152">
        <f>SUMPRODUCT(-('Fluxo de Gastos Gerais'!$B$4:$B$1003=Analítico!$B58),-(Analítico!Q$1&gt;='Fluxo de Gastos Gerais'!$D$4:$D$1003),-(Analítico!Q$1&lt;='Fluxo de Gastos Gerais'!$E$4:$E$1003),-('Fluxo de Gastos Gerais'!$C$4:$C$1003))</f>
        <v>75.599999999999994</v>
      </c>
      <c r="R58" s="152">
        <f>SUMPRODUCT(-('Fluxo de Gastos Gerais'!$B$4:$B$1003=Analítico!$B58),-(Analítico!R$1&gt;='Fluxo de Gastos Gerais'!$D$4:$D$1003),-(Analítico!R$1&lt;='Fluxo de Gastos Gerais'!$E$4:$E$1003),-('Fluxo de Gastos Gerais'!$C$4:$C$1003))</f>
        <v>75.599999999999994</v>
      </c>
      <c r="S58" s="152">
        <f>SUMPRODUCT(-('Fluxo de Gastos Gerais'!$B$4:$B$1003=Analítico!$B58),-(Analítico!S$1&gt;='Fluxo de Gastos Gerais'!$D$4:$D$1003),-(Analítico!S$1&lt;='Fluxo de Gastos Gerais'!$E$4:$E$1003),-('Fluxo de Gastos Gerais'!$C$4:$C$1003))</f>
        <v>75.599999999999994</v>
      </c>
      <c r="T58" s="152">
        <f>SUMPRODUCT(-('Fluxo de Gastos Gerais'!$B$4:$B$1003=Analítico!$B58),-(Analítico!T$1&gt;='Fluxo de Gastos Gerais'!$D$4:$D$1003),-(Analítico!T$1&lt;='Fluxo de Gastos Gerais'!$E$4:$E$1003),-('Fluxo de Gastos Gerais'!$C$4:$C$1003))</f>
        <v>75.599999999999994</v>
      </c>
      <c r="U58" s="152">
        <f>SUMPRODUCT(-('Fluxo de Gastos Gerais'!$B$4:$B$1003=Analítico!$B58),-(Analítico!U$1&gt;='Fluxo de Gastos Gerais'!$D$4:$D$1003),-(Analítico!U$1&lt;='Fluxo de Gastos Gerais'!$E$4:$E$1003),-('Fluxo de Gastos Gerais'!$C$4:$C$1003))</f>
        <v>75.599999999999994</v>
      </c>
      <c r="V58" s="152">
        <f>SUMPRODUCT(-('Fluxo de Gastos Gerais'!$B$4:$B$1003=Analítico!$B58),-(Analítico!V$1&gt;='Fluxo de Gastos Gerais'!$D$4:$D$1003),-(Analítico!V$1&lt;='Fluxo de Gastos Gerais'!$E$4:$E$1003),-('Fluxo de Gastos Gerais'!$C$4:$C$1003))</f>
        <v>75.599999999999994</v>
      </c>
      <c r="W58" s="152">
        <f>SUMPRODUCT(-('Fluxo de Gastos Gerais'!$B$4:$B$1003=Analítico!$B58),-(Analítico!W$1&gt;='Fluxo de Gastos Gerais'!$D$4:$D$1003),-(Analítico!W$1&lt;='Fluxo de Gastos Gerais'!$E$4:$E$1003),-('Fluxo de Gastos Gerais'!$C$4:$C$1003))</f>
        <v>75.599999999999994</v>
      </c>
      <c r="X58" s="152">
        <f>SUMPRODUCT(-('Fluxo de Gastos Gerais'!$B$4:$B$1003=Analítico!$B58),-(Analítico!X$1&gt;='Fluxo de Gastos Gerais'!$D$4:$D$1003),-(Analítico!X$1&lt;='Fluxo de Gastos Gerais'!$E$4:$E$1003),-('Fluxo de Gastos Gerais'!$C$4:$C$1003))</f>
        <v>75.599999999999994</v>
      </c>
      <c r="Y58" s="152">
        <f>SUMPRODUCT(-('Fluxo de Gastos Gerais'!$B$4:$B$1003=Analítico!$B58),-(Analítico!Y$1&gt;='Fluxo de Gastos Gerais'!$D$4:$D$1003),-(Analítico!Y$1&lt;='Fluxo de Gastos Gerais'!$E$4:$E$1003),-('Fluxo de Gastos Gerais'!$C$4:$C$1003))</f>
        <v>75.599999999999994</v>
      </c>
      <c r="Z58" s="152">
        <f>SUMPRODUCT(-('Fluxo de Gastos Gerais'!$B$4:$B$1003=Analítico!$B58),-(Analítico!Z$1&gt;='Fluxo de Gastos Gerais'!$D$4:$D$1003),-(Analítico!Z$1&lt;='Fluxo de Gastos Gerais'!$E$4:$E$1003),-('Fluxo de Gastos Gerais'!$C$4:$C$1003))</f>
        <v>75.599999999999994</v>
      </c>
      <c r="AA58" s="152">
        <f>SUMPRODUCT(-('Fluxo de Gastos Gerais'!$B$4:$B$1003=Analítico!$B58),-(Analítico!AA$1&gt;='Fluxo de Gastos Gerais'!$D$4:$D$1003),-(Analítico!AA$1&lt;='Fluxo de Gastos Gerais'!$E$4:$E$1003),-('Fluxo de Gastos Gerais'!$C$4:$C$1003))</f>
        <v>0</v>
      </c>
      <c r="AB58" s="152">
        <f>SUMPRODUCT(-('Fluxo de Gastos Gerais'!$B$4:$B$1003=Analítico!$B58),-(Analítico!AB$1&gt;='Fluxo de Gastos Gerais'!$D$4:$D$1003),-(Analítico!AB$1&lt;='Fluxo de Gastos Gerais'!$E$4:$E$1003),-('Fluxo de Gastos Gerais'!$C$4:$C$1003))</f>
        <v>0</v>
      </c>
      <c r="AC58" s="152">
        <f>SUMPRODUCT(-('Fluxo de Gastos Gerais'!$B$4:$B$1003=Analítico!$B58),-(Analítico!AC$1&gt;='Fluxo de Gastos Gerais'!$D$4:$D$1003),-(Analítico!AC$1&lt;='Fluxo de Gastos Gerais'!$E$4:$E$1003),-('Fluxo de Gastos Gerais'!$C$4:$C$1003))</f>
        <v>0</v>
      </c>
      <c r="AD58" s="152">
        <f>SUMPRODUCT(-('Fluxo de Gastos Gerais'!$B$4:$B$1003=Analítico!$B58),-(Analítico!AD$1&gt;='Fluxo de Gastos Gerais'!$D$4:$D$1003),-(Analítico!AD$1&lt;='Fluxo de Gastos Gerais'!$E$4:$E$1003),-('Fluxo de Gastos Gerais'!$C$4:$C$1003))</f>
        <v>0</v>
      </c>
      <c r="AE58" s="152">
        <f>SUMPRODUCT(-('Fluxo de Gastos Gerais'!$B$4:$B$1003=Analítico!$B58),-(Analítico!AE$1&gt;='Fluxo de Gastos Gerais'!$D$4:$D$1003),-(Analítico!AE$1&lt;='Fluxo de Gastos Gerais'!$E$4:$E$1003),-('Fluxo de Gastos Gerais'!$C$4:$C$1003))</f>
        <v>0</v>
      </c>
      <c r="AF58" s="152">
        <f>SUMPRODUCT(-('Fluxo de Gastos Gerais'!$B$4:$B$1003=Analítico!$B58),-(Analítico!AF$1&gt;='Fluxo de Gastos Gerais'!$D$4:$D$1003),-(Analítico!AF$1&lt;='Fluxo de Gastos Gerais'!$E$4:$E$1003),-('Fluxo de Gastos Gerais'!$C$4:$C$1003))</f>
        <v>0</v>
      </c>
      <c r="AG58" s="152">
        <f>SUMPRODUCT(-('Fluxo de Gastos Gerais'!$B$4:$B$1003=Analítico!$B58),-(Analítico!AG$1&gt;='Fluxo de Gastos Gerais'!$D$4:$D$1003),-(Analítico!AG$1&lt;='Fluxo de Gastos Gerais'!$E$4:$E$1003),-('Fluxo de Gastos Gerais'!$C$4:$C$1003))</f>
        <v>0</v>
      </c>
      <c r="AH58" s="152">
        <f>SUMPRODUCT(-('Fluxo de Gastos Gerais'!$B$4:$B$1003=Analítico!$B58),-(Analítico!AH$1&gt;='Fluxo de Gastos Gerais'!$D$4:$D$1003),-(Analítico!AH$1&lt;='Fluxo de Gastos Gerais'!$E$4:$E$1003),-('Fluxo de Gastos Gerais'!$C$4:$C$1003))</f>
        <v>0</v>
      </c>
      <c r="AI58" s="152">
        <f>SUMPRODUCT(-('Fluxo de Gastos Gerais'!$B$4:$B$1003=Analítico!$B58),-(Analítico!AI$1&gt;='Fluxo de Gastos Gerais'!$D$4:$D$1003),-(Analítico!AI$1&lt;='Fluxo de Gastos Gerais'!$E$4:$E$1003),-('Fluxo de Gastos Gerais'!$C$4:$C$1003))</f>
        <v>0</v>
      </c>
      <c r="AJ58" s="152">
        <f>SUMPRODUCT(-('Fluxo de Gastos Gerais'!$B$4:$B$1003=Analítico!$B58),-(Analítico!AJ$1&gt;='Fluxo de Gastos Gerais'!$D$4:$D$1003),-(Analítico!AJ$1&lt;='Fluxo de Gastos Gerais'!$E$4:$E$1003),-('Fluxo de Gastos Gerais'!$C$4:$C$1003))</f>
        <v>0</v>
      </c>
      <c r="AK58" s="152">
        <f>SUMPRODUCT(-('Fluxo de Gastos Gerais'!$B$4:$B$1003=Analítico!$B58),-(Analítico!AK$1&gt;='Fluxo de Gastos Gerais'!$D$4:$D$1003),-(Analítico!AK$1&lt;='Fluxo de Gastos Gerais'!$E$4:$E$1003),-('Fluxo de Gastos Gerais'!$C$4:$C$1003))</f>
        <v>0</v>
      </c>
      <c r="AL58" s="152">
        <f>SUMPRODUCT(-('Fluxo de Gastos Gerais'!$B$4:$B$1003=Analítico!$B58),-(Analítico!AL$1&gt;='Fluxo de Gastos Gerais'!$D$4:$D$1003),-(Analítico!AL$1&lt;='Fluxo de Gastos Gerais'!$E$4:$E$1003),-('Fluxo de Gastos Gerais'!$C$4:$C$1003))</f>
        <v>0</v>
      </c>
      <c r="AM58" s="147">
        <f t="shared" si="48"/>
        <v>1747.1999999999991</v>
      </c>
      <c r="AN58" s="159">
        <f t="shared" ca="1" si="49"/>
        <v>4.5511825927300006E-4</v>
      </c>
      <c r="AX58" s="254"/>
      <c r="AY58" s="254"/>
    </row>
    <row r="59" spans="1:57" s="101" customFormat="1" ht="23.25" customHeight="1">
      <c r="A59" s="221" t="s">
        <v>111</v>
      </c>
      <c r="B59" s="222" t="s">
        <v>75</v>
      </c>
      <c r="C59" s="152">
        <f>SUMPRODUCT(-('Fluxo de Gastos Gerais'!$B$4:$B$1003=Analítico!$B59),-(Analítico!C$1&gt;='Fluxo de Gastos Gerais'!$D$4:$D$1003),-(Analítico!C$1&lt;='Fluxo de Gastos Gerais'!$E$4:$E$1003),-('Fluxo de Gastos Gerais'!$C$4:$C$1003))</f>
        <v>0</v>
      </c>
      <c r="D59" s="152">
        <f>SUMPRODUCT(-('Fluxo de Gastos Gerais'!$B$4:$B$1003=Analítico!$B59),-(Analítico!D$1&gt;='Fluxo de Gastos Gerais'!$D$4:$D$1003),-(Analítico!D$1&lt;='Fluxo de Gastos Gerais'!$E$4:$E$1003),-('Fluxo de Gastos Gerais'!$C$4:$C$1003))</f>
        <v>0</v>
      </c>
      <c r="E59" s="152">
        <f>SUMPRODUCT(-('Fluxo de Gastos Gerais'!$B$4:$B$1003=Analítico!$B59),-(Analítico!E$1&gt;='Fluxo de Gastos Gerais'!$D$4:$D$1003),-(Analítico!E$1&lt;='Fluxo de Gastos Gerais'!$E$4:$E$1003),-('Fluxo de Gastos Gerais'!$C$4:$C$1003))</f>
        <v>0</v>
      </c>
      <c r="F59" s="152">
        <f>SUMPRODUCT(-('Fluxo de Gastos Gerais'!$B$4:$B$1003=Analítico!$B59),-(Analítico!F$1&gt;='Fluxo de Gastos Gerais'!$D$4:$D$1003),-(Analítico!F$1&lt;='Fluxo de Gastos Gerais'!$E$4:$E$1003),-('Fluxo de Gastos Gerais'!$C$4:$C$1003))</f>
        <v>0</v>
      </c>
      <c r="G59" s="152">
        <f>SUMPRODUCT(-('Fluxo de Gastos Gerais'!$B$4:$B$1003=Analítico!$B59),-(Analítico!G$1&gt;='Fluxo de Gastos Gerais'!$D$4:$D$1003),-(Analítico!G$1&lt;='Fluxo de Gastos Gerais'!$E$4:$E$1003),-('Fluxo de Gastos Gerais'!$C$4:$C$1003))</f>
        <v>0</v>
      </c>
      <c r="H59" s="152">
        <f>SUMPRODUCT(-('Fluxo de Gastos Gerais'!$B$4:$B$1003=Analítico!$B59),-(Analítico!H$1&gt;='Fluxo de Gastos Gerais'!$D$4:$D$1003),-(Analítico!H$1&lt;='Fluxo de Gastos Gerais'!$E$4:$E$1003),-('Fluxo de Gastos Gerais'!$C$4:$C$1003))</f>
        <v>0</v>
      </c>
      <c r="I59" s="152">
        <f>SUMPRODUCT(-('Fluxo de Gastos Gerais'!$B$4:$B$1003=Analítico!$B59),-(Analítico!I$1&gt;='Fluxo de Gastos Gerais'!$D$4:$D$1003),-(Analítico!I$1&lt;='Fluxo de Gastos Gerais'!$E$4:$E$1003),-('Fluxo de Gastos Gerais'!$C$4:$C$1003))</f>
        <v>0</v>
      </c>
      <c r="J59" s="152">
        <f>SUMPRODUCT(-('Fluxo de Gastos Gerais'!$B$4:$B$1003=Analítico!$B59),-(Analítico!J$1&gt;='Fluxo de Gastos Gerais'!$D$4:$D$1003),-(Analítico!J$1&lt;='Fluxo de Gastos Gerais'!$E$4:$E$1003),-('Fluxo de Gastos Gerais'!$C$4:$C$1003))</f>
        <v>0</v>
      </c>
      <c r="K59" s="152">
        <f>SUMPRODUCT(-('Fluxo de Gastos Gerais'!$B$4:$B$1003=Analítico!$B59),-(Analítico!K$1&gt;='Fluxo de Gastos Gerais'!$D$4:$D$1003),-(Analítico!K$1&lt;='Fluxo de Gastos Gerais'!$E$4:$E$1003),-('Fluxo de Gastos Gerais'!$C$4:$C$1003))</f>
        <v>0</v>
      </c>
      <c r="L59" s="152">
        <f>SUMPRODUCT(-('Fluxo de Gastos Gerais'!$B$4:$B$1003=Analítico!$B59),-(Analítico!L$1&gt;='Fluxo de Gastos Gerais'!$D$4:$D$1003),-(Analítico!L$1&lt;='Fluxo de Gastos Gerais'!$E$4:$E$1003),-('Fluxo de Gastos Gerais'!$C$4:$C$1003))</f>
        <v>0</v>
      </c>
      <c r="M59" s="152">
        <f>SUMPRODUCT(-('Fluxo de Gastos Gerais'!$B$4:$B$1003=Analítico!$B59),-(Analítico!M$1&gt;='Fluxo de Gastos Gerais'!$D$4:$D$1003),-(Analítico!M$1&lt;='Fluxo de Gastos Gerais'!$E$4:$E$1003),-('Fluxo de Gastos Gerais'!$C$4:$C$1003))</f>
        <v>0</v>
      </c>
      <c r="N59" s="152">
        <f>SUMPRODUCT(-('Fluxo de Gastos Gerais'!$B$4:$B$1003=Analítico!$B59),-(Analítico!N$1&gt;='Fluxo de Gastos Gerais'!$D$4:$D$1003),-(Analítico!N$1&lt;='Fluxo de Gastos Gerais'!$E$4:$E$1003),-('Fluxo de Gastos Gerais'!$C$4:$C$1003))</f>
        <v>0</v>
      </c>
      <c r="O59" s="152">
        <f>SUMPRODUCT(-('Fluxo de Gastos Gerais'!$B$4:$B$1003=Analítico!$B59),-(Analítico!O$1&gt;='Fluxo de Gastos Gerais'!$D$4:$D$1003),-(Analítico!O$1&lt;='Fluxo de Gastos Gerais'!$E$4:$E$1003),-('Fluxo de Gastos Gerais'!$C$4:$C$1003))</f>
        <v>0</v>
      </c>
      <c r="P59" s="152">
        <f>SUMPRODUCT(-('Fluxo de Gastos Gerais'!$B$4:$B$1003=Analítico!$B59),-(Analítico!P$1&gt;='Fluxo de Gastos Gerais'!$D$4:$D$1003),-(Analítico!P$1&lt;='Fluxo de Gastos Gerais'!$E$4:$E$1003),-('Fluxo de Gastos Gerais'!$C$4:$C$1003))</f>
        <v>0</v>
      </c>
      <c r="Q59" s="152">
        <f>SUMPRODUCT(-('Fluxo de Gastos Gerais'!$B$4:$B$1003=Analítico!$B59),-(Analítico!Q$1&gt;='Fluxo de Gastos Gerais'!$D$4:$D$1003),-(Analítico!Q$1&lt;='Fluxo de Gastos Gerais'!$E$4:$E$1003),-('Fluxo de Gastos Gerais'!$C$4:$C$1003))</f>
        <v>0</v>
      </c>
      <c r="R59" s="152">
        <f>SUMPRODUCT(-('Fluxo de Gastos Gerais'!$B$4:$B$1003=Analítico!$B59),-(Analítico!R$1&gt;='Fluxo de Gastos Gerais'!$D$4:$D$1003),-(Analítico!R$1&lt;='Fluxo de Gastos Gerais'!$E$4:$E$1003),-('Fluxo de Gastos Gerais'!$C$4:$C$1003))</f>
        <v>0</v>
      </c>
      <c r="S59" s="152">
        <f>SUMPRODUCT(-('Fluxo de Gastos Gerais'!$B$4:$B$1003=Analítico!$B59),-(Analítico!S$1&gt;='Fluxo de Gastos Gerais'!$D$4:$D$1003),-(Analítico!S$1&lt;='Fluxo de Gastos Gerais'!$E$4:$E$1003),-('Fluxo de Gastos Gerais'!$C$4:$C$1003))</f>
        <v>0</v>
      </c>
      <c r="T59" s="152">
        <f>SUMPRODUCT(-('Fluxo de Gastos Gerais'!$B$4:$B$1003=Analítico!$B59),-(Analítico!T$1&gt;='Fluxo de Gastos Gerais'!$D$4:$D$1003),-(Analítico!T$1&lt;='Fluxo de Gastos Gerais'!$E$4:$E$1003),-('Fluxo de Gastos Gerais'!$C$4:$C$1003))</f>
        <v>0</v>
      </c>
      <c r="U59" s="152">
        <f>SUMPRODUCT(-('Fluxo de Gastos Gerais'!$B$4:$B$1003=Analítico!$B59),-(Analítico!U$1&gt;='Fluxo de Gastos Gerais'!$D$4:$D$1003),-(Analítico!U$1&lt;='Fluxo de Gastos Gerais'!$E$4:$E$1003),-('Fluxo de Gastos Gerais'!$C$4:$C$1003))</f>
        <v>0</v>
      </c>
      <c r="V59" s="152">
        <f>SUMPRODUCT(-('Fluxo de Gastos Gerais'!$B$4:$B$1003=Analítico!$B59),-(Analítico!V$1&gt;='Fluxo de Gastos Gerais'!$D$4:$D$1003),-(Analítico!V$1&lt;='Fluxo de Gastos Gerais'!$E$4:$E$1003),-('Fluxo de Gastos Gerais'!$C$4:$C$1003))</f>
        <v>0</v>
      </c>
      <c r="W59" s="152">
        <f>SUMPRODUCT(-('Fluxo de Gastos Gerais'!$B$4:$B$1003=Analítico!$B59),-(Analítico!W$1&gt;='Fluxo de Gastos Gerais'!$D$4:$D$1003),-(Analítico!W$1&lt;='Fluxo de Gastos Gerais'!$E$4:$E$1003),-('Fluxo de Gastos Gerais'!$C$4:$C$1003))</f>
        <v>0</v>
      </c>
      <c r="X59" s="152">
        <f>SUMPRODUCT(-('Fluxo de Gastos Gerais'!$B$4:$B$1003=Analítico!$B59),-(Analítico!X$1&gt;='Fluxo de Gastos Gerais'!$D$4:$D$1003),-(Analítico!X$1&lt;='Fluxo de Gastos Gerais'!$E$4:$E$1003),-('Fluxo de Gastos Gerais'!$C$4:$C$1003))</f>
        <v>0</v>
      </c>
      <c r="Y59" s="152">
        <f>SUMPRODUCT(-('Fluxo de Gastos Gerais'!$B$4:$B$1003=Analítico!$B59),-(Analítico!Y$1&gt;='Fluxo de Gastos Gerais'!$D$4:$D$1003),-(Analítico!Y$1&lt;='Fluxo de Gastos Gerais'!$E$4:$E$1003),-('Fluxo de Gastos Gerais'!$C$4:$C$1003))</f>
        <v>0</v>
      </c>
      <c r="Z59" s="152">
        <f>SUMPRODUCT(-('Fluxo de Gastos Gerais'!$B$4:$B$1003=Analítico!$B59),-(Analítico!Z$1&gt;='Fluxo de Gastos Gerais'!$D$4:$D$1003),-(Analítico!Z$1&lt;='Fluxo de Gastos Gerais'!$E$4:$E$1003),-('Fluxo de Gastos Gerais'!$C$4:$C$1003))</f>
        <v>0</v>
      </c>
      <c r="AA59" s="152">
        <f>SUMPRODUCT(-('Fluxo de Gastos Gerais'!$B$4:$B$1003=Analítico!$B59),-(Analítico!AA$1&gt;='Fluxo de Gastos Gerais'!$D$4:$D$1003),-(Analítico!AA$1&lt;='Fluxo de Gastos Gerais'!$E$4:$E$1003),-('Fluxo de Gastos Gerais'!$C$4:$C$1003))</f>
        <v>0</v>
      </c>
      <c r="AB59" s="152">
        <f>SUMPRODUCT(-('Fluxo de Gastos Gerais'!$B$4:$B$1003=Analítico!$B59),-(Analítico!AB$1&gt;='Fluxo de Gastos Gerais'!$D$4:$D$1003),-(Analítico!AB$1&lt;='Fluxo de Gastos Gerais'!$E$4:$E$1003),-('Fluxo de Gastos Gerais'!$C$4:$C$1003))</f>
        <v>0</v>
      </c>
      <c r="AC59" s="152">
        <f>SUMPRODUCT(-('Fluxo de Gastos Gerais'!$B$4:$B$1003=Analítico!$B59),-(Analítico!AC$1&gt;='Fluxo de Gastos Gerais'!$D$4:$D$1003),-(Analítico!AC$1&lt;='Fluxo de Gastos Gerais'!$E$4:$E$1003),-('Fluxo de Gastos Gerais'!$C$4:$C$1003))</f>
        <v>0</v>
      </c>
      <c r="AD59" s="152">
        <f>SUMPRODUCT(-('Fluxo de Gastos Gerais'!$B$4:$B$1003=Analítico!$B59),-(Analítico!AD$1&gt;='Fluxo de Gastos Gerais'!$D$4:$D$1003),-(Analítico!AD$1&lt;='Fluxo de Gastos Gerais'!$E$4:$E$1003),-('Fluxo de Gastos Gerais'!$C$4:$C$1003))</f>
        <v>0</v>
      </c>
      <c r="AE59" s="152">
        <f>SUMPRODUCT(-('Fluxo de Gastos Gerais'!$B$4:$B$1003=Analítico!$B59),-(Analítico!AE$1&gt;='Fluxo de Gastos Gerais'!$D$4:$D$1003),-(Analítico!AE$1&lt;='Fluxo de Gastos Gerais'!$E$4:$E$1003),-('Fluxo de Gastos Gerais'!$C$4:$C$1003))</f>
        <v>0</v>
      </c>
      <c r="AF59" s="152">
        <f>SUMPRODUCT(-('Fluxo de Gastos Gerais'!$B$4:$B$1003=Analítico!$B59),-(Analítico!AF$1&gt;='Fluxo de Gastos Gerais'!$D$4:$D$1003),-(Analítico!AF$1&lt;='Fluxo de Gastos Gerais'!$E$4:$E$1003),-('Fluxo de Gastos Gerais'!$C$4:$C$1003))</f>
        <v>0</v>
      </c>
      <c r="AG59" s="152">
        <f>SUMPRODUCT(-('Fluxo de Gastos Gerais'!$B$4:$B$1003=Analítico!$B59),-(Analítico!AG$1&gt;='Fluxo de Gastos Gerais'!$D$4:$D$1003),-(Analítico!AG$1&lt;='Fluxo de Gastos Gerais'!$E$4:$E$1003),-('Fluxo de Gastos Gerais'!$C$4:$C$1003))</f>
        <v>0</v>
      </c>
      <c r="AH59" s="152">
        <f>SUMPRODUCT(-('Fluxo de Gastos Gerais'!$B$4:$B$1003=Analítico!$B59),-(Analítico!AH$1&gt;='Fluxo de Gastos Gerais'!$D$4:$D$1003),-(Analítico!AH$1&lt;='Fluxo de Gastos Gerais'!$E$4:$E$1003),-('Fluxo de Gastos Gerais'!$C$4:$C$1003))</f>
        <v>0</v>
      </c>
      <c r="AI59" s="152">
        <f>SUMPRODUCT(-('Fluxo de Gastos Gerais'!$B$4:$B$1003=Analítico!$B59),-(Analítico!AI$1&gt;='Fluxo de Gastos Gerais'!$D$4:$D$1003),-(Analítico!AI$1&lt;='Fluxo de Gastos Gerais'!$E$4:$E$1003),-('Fluxo de Gastos Gerais'!$C$4:$C$1003))</f>
        <v>0</v>
      </c>
      <c r="AJ59" s="152">
        <f>SUMPRODUCT(-('Fluxo de Gastos Gerais'!$B$4:$B$1003=Analítico!$B59),-(Analítico!AJ$1&gt;='Fluxo de Gastos Gerais'!$D$4:$D$1003),-(Analítico!AJ$1&lt;='Fluxo de Gastos Gerais'!$E$4:$E$1003),-('Fluxo de Gastos Gerais'!$C$4:$C$1003))</f>
        <v>0</v>
      </c>
      <c r="AK59" s="152">
        <f>SUMPRODUCT(-('Fluxo de Gastos Gerais'!$B$4:$B$1003=Analítico!$B59),-(Analítico!AK$1&gt;='Fluxo de Gastos Gerais'!$D$4:$D$1003),-(Analítico!AK$1&lt;='Fluxo de Gastos Gerais'!$E$4:$E$1003),-('Fluxo de Gastos Gerais'!$C$4:$C$1003))</f>
        <v>0</v>
      </c>
      <c r="AL59" s="152">
        <f>SUMPRODUCT(-('Fluxo de Gastos Gerais'!$B$4:$B$1003=Analítico!$B59),-(Analítico!AL$1&gt;='Fluxo de Gastos Gerais'!$D$4:$D$1003),-(Analítico!AL$1&lt;='Fluxo de Gastos Gerais'!$E$4:$E$1003),-('Fluxo de Gastos Gerais'!$C$4:$C$1003))</f>
        <v>0</v>
      </c>
      <c r="AM59" s="147">
        <f t="shared" si="48"/>
        <v>0</v>
      </c>
      <c r="AN59" s="159">
        <f t="shared" ca="1" si="49"/>
        <v>0</v>
      </c>
      <c r="AX59" s="254"/>
      <c r="AY59" s="254"/>
    </row>
    <row r="60" spans="1:57" s="101" customFormat="1" ht="23.25" customHeight="1">
      <c r="A60" s="221" t="s">
        <v>112</v>
      </c>
      <c r="B60" s="222" t="s">
        <v>174</v>
      </c>
      <c r="C60" s="152">
        <f>SUMPRODUCT(-('Fluxo de Gastos Gerais'!$B$4:$B$1003=Analítico!$B60),-(Analítico!C$1&gt;='Fluxo de Gastos Gerais'!$D$4:$D$1003),-(Analítico!C$1&lt;='Fluxo de Gastos Gerais'!$E$4:$E$1003),-('Fluxo de Gastos Gerais'!$C$4:$C$1003))</f>
        <v>100</v>
      </c>
      <c r="D60" s="152">
        <f>SUMPRODUCT(-('Fluxo de Gastos Gerais'!$B$4:$B$1003=Analítico!$B60),-(Analítico!D$1&gt;='Fluxo de Gastos Gerais'!$D$4:$D$1003),-(Analítico!D$1&lt;='Fluxo de Gastos Gerais'!$E$4:$E$1003),-('Fluxo de Gastos Gerais'!$C$4:$C$1003))</f>
        <v>100</v>
      </c>
      <c r="E60" s="152">
        <f>SUMPRODUCT(-('Fluxo de Gastos Gerais'!$B$4:$B$1003=Analítico!$B60),-(Analítico!E$1&gt;='Fluxo de Gastos Gerais'!$D$4:$D$1003),-(Analítico!E$1&lt;='Fluxo de Gastos Gerais'!$E$4:$E$1003),-('Fluxo de Gastos Gerais'!$C$4:$C$1003))</f>
        <v>100</v>
      </c>
      <c r="F60" s="152">
        <f>SUMPRODUCT(-('Fluxo de Gastos Gerais'!$B$4:$B$1003=Analítico!$B60),-(Analítico!F$1&gt;='Fluxo de Gastos Gerais'!$D$4:$D$1003),-(Analítico!F$1&lt;='Fluxo de Gastos Gerais'!$E$4:$E$1003),-('Fluxo de Gastos Gerais'!$C$4:$C$1003))</f>
        <v>100</v>
      </c>
      <c r="G60" s="152">
        <f>SUMPRODUCT(-('Fluxo de Gastos Gerais'!$B$4:$B$1003=Analítico!$B60),-(Analítico!G$1&gt;='Fluxo de Gastos Gerais'!$D$4:$D$1003),-(Analítico!G$1&lt;='Fluxo de Gastos Gerais'!$E$4:$E$1003),-('Fluxo de Gastos Gerais'!$C$4:$C$1003))</f>
        <v>100</v>
      </c>
      <c r="H60" s="152">
        <f>SUMPRODUCT(-('Fluxo de Gastos Gerais'!$B$4:$B$1003=Analítico!$B60),-(Analítico!H$1&gt;='Fluxo de Gastos Gerais'!$D$4:$D$1003),-(Analítico!H$1&lt;='Fluxo de Gastos Gerais'!$E$4:$E$1003),-('Fluxo de Gastos Gerais'!$C$4:$C$1003))</f>
        <v>100</v>
      </c>
      <c r="I60" s="152">
        <f>SUMPRODUCT(-('Fluxo de Gastos Gerais'!$B$4:$B$1003=Analítico!$B60),-(Analítico!I$1&gt;='Fluxo de Gastos Gerais'!$D$4:$D$1003),-(Analítico!I$1&lt;='Fluxo de Gastos Gerais'!$E$4:$E$1003),-('Fluxo de Gastos Gerais'!$C$4:$C$1003))</f>
        <v>100</v>
      </c>
      <c r="J60" s="152">
        <f>SUMPRODUCT(-('Fluxo de Gastos Gerais'!$B$4:$B$1003=Analítico!$B60),-(Analítico!J$1&gt;='Fluxo de Gastos Gerais'!$D$4:$D$1003),-(Analítico!J$1&lt;='Fluxo de Gastos Gerais'!$E$4:$E$1003),-('Fluxo de Gastos Gerais'!$C$4:$C$1003))</f>
        <v>100</v>
      </c>
      <c r="K60" s="152">
        <f>SUMPRODUCT(-('Fluxo de Gastos Gerais'!$B$4:$B$1003=Analítico!$B60),-(Analítico!K$1&gt;='Fluxo de Gastos Gerais'!$D$4:$D$1003),-(Analítico!K$1&lt;='Fluxo de Gastos Gerais'!$E$4:$E$1003),-('Fluxo de Gastos Gerais'!$C$4:$C$1003))</f>
        <v>100</v>
      </c>
      <c r="L60" s="152">
        <f>SUMPRODUCT(-('Fluxo de Gastos Gerais'!$B$4:$B$1003=Analítico!$B60),-(Analítico!L$1&gt;='Fluxo de Gastos Gerais'!$D$4:$D$1003),-(Analítico!L$1&lt;='Fluxo de Gastos Gerais'!$E$4:$E$1003),-('Fluxo de Gastos Gerais'!$C$4:$C$1003))</f>
        <v>100</v>
      </c>
      <c r="M60" s="152">
        <f>SUMPRODUCT(-('Fluxo de Gastos Gerais'!$B$4:$B$1003=Analítico!$B60),-(Analítico!M$1&gt;='Fluxo de Gastos Gerais'!$D$4:$D$1003),-(Analítico!M$1&lt;='Fluxo de Gastos Gerais'!$E$4:$E$1003),-('Fluxo de Gastos Gerais'!$C$4:$C$1003))</f>
        <v>100</v>
      </c>
      <c r="N60" s="152">
        <f>SUMPRODUCT(-('Fluxo de Gastos Gerais'!$B$4:$B$1003=Analítico!$B60),-(Analítico!N$1&gt;='Fluxo de Gastos Gerais'!$D$4:$D$1003),-(Analítico!N$1&lt;='Fluxo de Gastos Gerais'!$E$4:$E$1003),-('Fluxo de Gastos Gerais'!$C$4:$C$1003))</f>
        <v>100</v>
      </c>
      <c r="O60" s="152">
        <f>SUMPRODUCT(-('Fluxo de Gastos Gerais'!$B$4:$B$1003=Analítico!$B60),-(Analítico!O$1&gt;='Fluxo de Gastos Gerais'!$D$4:$D$1003),-(Analítico!O$1&lt;='Fluxo de Gastos Gerais'!$E$4:$E$1003),-('Fluxo de Gastos Gerais'!$C$4:$C$1003))</f>
        <v>100</v>
      </c>
      <c r="P60" s="152">
        <f>SUMPRODUCT(-('Fluxo de Gastos Gerais'!$B$4:$B$1003=Analítico!$B60),-(Analítico!P$1&gt;='Fluxo de Gastos Gerais'!$D$4:$D$1003),-(Analítico!P$1&lt;='Fluxo de Gastos Gerais'!$E$4:$E$1003),-('Fluxo de Gastos Gerais'!$C$4:$C$1003))</f>
        <v>100</v>
      </c>
      <c r="Q60" s="152">
        <f>SUMPRODUCT(-('Fluxo de Gastos Gerais'!$B$4:$B$1003=Analítico!$B60),-(Analítico!Q$1&gt;='Fluxo de Gastos Gerais'!$D$4:$D$1003),-(Analítico!Q$1&lt;='Fluxo de Gastos Gerais'!$E$4:$E$1003),-('Fluxo de Gastos Gerais'!$C$4:$C$1003))</f>
        <v>100</v>
      </c>
      <c r="R60" s="152">
        <f>SUMPRODUCT(-('Fluxo de Gastos Gerais'!$B$4:$B$1003=Analítico!$B60),-(Analítico!R$1&gt;='Fluxo de Gastos Gerais'!$D$4:$D$1003),-(Analítico!R$1&lt;='Fluxo de Gastos Gerais'!$E$4:$E$1003),-('Fluxo de Gastos Gerais'!$C$4:$C$1003))</f>
        <v>100</v>
      </c>
      <c r="S60" s="152">
        <f>SUMPRODUCT(-('Fluxo de Gastos Gerais'!$B$4:$B$1003=Analítico!$B60),-(Analítico!S$1&gt;='Fluxo de Gastos Gerais'!$D$4:$D$1003),-(Analítico!S$1&lt;='Fluxo de Gastos Gerais'!$E$4:$E$1003),-('Fluxo de Gastos Gerais'!$C$4:$C$1003))</f>
        <v>100</v>
      </c>
      <c r="T60" s="152">
        <f>SUMPRODUCT(-('Fluxo de Gastos Gerais'!$B$4:$B$1003=Analítico!$B60),-(Analítico!T$1&gt;='Fluxo de Gastos Gerais'!$D$4:$D$1003),-(Analítico!T$1&lt;='Fluxo de Gastos Gerais'!$E$4:$E$1003),-('Fluxo de Gastos Gerais'!$C$4:$C$1003))</f>
        <v>100</v>
      </c>
      <c r="U60" s="152">
        <f>SUMPRODUCT(-('Fluxo de Gastos Gerais'!$B$4:$B$1003=Analítico!$B60),-(Analítico!U$1&gt;='Fluxo de Gastos Gerais'!$D$4:$D$1003),-(Analítico!U$1&lt;='Fluxo de Gastos Gerais'!$E$4:$E$1003),-('Fluxo de Gastos Gerais'!$C$4:$C$1003))</f>
        <v>100</v>
      </c>
      <c r="V60" s="152">
        <f>SUMPRODUCT(-('Fluxo de Gastos Gerais'!$B$4:$B$1003=Analítico!$B60),-(Analítico!V$1&gt;='Fluxo de Gastos Gerais'!$D$4:$D$1003),-(Analítico!V$1&lt;='Fluxo de Gastos Gerais'!$E$4:$E$1003),-('Fluxo de Gastos Gerais'!$C$4:$C$1003))</f>
        <v>100</v>
      </c>
      <c r="W60" s="152">
        <f>SUMPRODUCT(-('Fluxo de Gastos Gerais'!$B$4:$B$1003=Analítico!$B60),-(Analítico!W$1&gt;='Fluxo de Gastos Gerais'!$D$4:$D$1003),-(Analítico!W$1&lt;='Fluxo de Gastos Gerais'!$E$4:$E$1003),-('Fluxo de Gastos Gerais'!$C$4:$C$1003))</f>
        <v>100</v>
      </c>
      <c r="X60" s="152">
        <f>SUMPRODUCT(-('Fluxo de Gastos Gerais'!$B$4:$B$1003=Analítico!$B60),-(Analítico!X$1&gt;='Fluxo de Gastos Gerais'!$D$4:$D$1003),-(Analítico!X$1&lt;='Fluxo de Gastos Gerais'!$E$4:$E$1003),-('Fluxo de Gastos Gerais'!$C$4:$C$1003))</f>
        <v>100</v>
      </c>
      <c r="Y60" s="152">
        <f>SUMPRODUCT(-('Fluxo de Gastos Gerais'!$B$4:$B$1003=Analítico!$B60),-(Analítico!Y$1&gt;='Fluxo de Gastos Gerais'!$D$4:$D$1003),-(Analítico!Y$1&lt;='Fluxo de Gastos Gerais'!$E$4:$E$1003),-('Fluxo de Gastos Gerais'!$C$4:$C$1003))</f>
        <v>100</v>
      </c>
      <c r="Z60" s="152">
        <f>SUMPRODUCT(-('Fluxo de Gastos Gerais'!$B$4:$B$1003=Analítico!$B60),-(Analítico!Z$1&gt;='Fluxo de Gastos Gerais'!$D$4:$D$1003),-(Analítico!Z$1&lt;='Fluxo de Gastos Gerais'!$E$4:$E$1003),-('Fluxo de Gastos Gerais'!$C$4:$C$1003))</f>
        <v>100</v>
      </c>
      <c r="AA60" s="152">
        <f>SUMPRODUCT(-('Fluxo de Gastos Gerais'!$B$4:$B$1003=Analítico!$B60),-(Analítico!AA$1&gt;='Fluxo de Gastos Gerais'!$D$4:$D$1003),-(Analítico!AA$1&lt;='Fluxo de Gastos Gerais'!$E$4:$E$1003),-('Fluxo de Gastos Gerais'!$C$4:$C$1003))</f>
        <v>0</v>
      </c>
      <c r="AB60" s="152">
        <f>SUMPRODUCT(-('Fluxo de Gastos Gerais'!$B$4:$B$1003=Analítico!$B60),-(Analítico!AB$1&gt;='Fluxo de Gastos Gerais'!$D$4:$D$1003),-(Analítico!AB$1&lt;='Fluxo de Gastos Gerais'!$E$4:$E$1003),-('Fluxo de Gastos Gerais'!$C$4:$C$1003))</f>
        <v>0</v>
      </c>
      <c r="AC60" s="152">
        <f>SUMPRODUCT(-('Fluxo de Gastos Gerais'!$B$4:$B$1003=Analítico!$B60),-(Analítico!AC$1&gt;='Fluxo de Gastos Gerais'!$D$4:$D$1003),-(Analítico!AC$1&lt;='Fluxo de Gastos Gerais'!$E$4:$E$1003),-('Fluxo de Gastos Gerais'!$C$4:$C$1003))</f>
        <v>0</v>
      </c>
      <c r="AD60" s="152">
        <f>SUMPRODUCT(-('Fluxo de Gastos Gerais'!$B$4:$B$1003=Analítico!$B60),-(Analítico!AD$1&gt;='Fluxo de Gastos Gerais'!$D$4:$D$1003),-(Analítico!AD$1&lt;='Fluxo de Gastos Gerais'!$E$4:$E$1003),-('Fluxo de Gastos Gerais'!$C$4:$C$1003))</f>
        <v>0</v>
      </c>
      <c r="AE60" s="152">
        <f>SUMPRODUCT(-('Fluxo de Gastos Gerais'!$B$4:$B$1003=Analítico!$B60),-(Analítico!AE$1&gt;='Fluxo de Gastos Gerais'!$D$4:$D$1003),-(Analítico!AE$1&lt;='Fluxo de Gastos Gerais'!$E$4:$E$1003),-('Fluxo de Gastos Gerais'!$C$4:$C$1003))</f>
        <v>0</v>
      </c>
      <c r="AF60" s="152">
        <f>SUMPRODUCT(-('Fluxo de Gastos Gerais'!$B$4:$B$1003=Analítico!$B60),-(Analítico!AF$1&gt;='Fluxo de Gastos Gerais'!$D$4:$D$1003),-(Analítico!AF$1&lt;='Fluxo de Gastos Gerais'!$E$4:$E$1003),-('Fluxo de Gastos Gerais'!$C$4:$C$1003))</f>
        <v>0</v>
      </c>
      <c r="AG60" s="152">
        <f>SUMPRODUCT(-('Fluxo de Gastos Gerais'!$B$4:$B$1003=Analítico!$B60),-(Analítico!AG$1&gt;='Fluxo de Gastos Gerais'!$D$4:$D$1003),-(Analítico!AG$1&lt;='Fluxo de Gastos Gerais'!$E$4:$E$1003),-('Fluxo de Gastos Gerais'!$C$4:$C$1003))</f>
        <v>0</v>
      </c>
      <c r="AH60" s="152">
        <f>SUMPRODUCT(-('Fluxo de Gastos Gerais'!$B$4:$B$1003=Analítico!$B60),-(Analítico!AH$1&gt;='Fluxo de Gastos Gerais'!$D$4:$D$1003),-(Analítico!AH$1&lt;='Fluxo de Gastos Gerais'!$E$4:$E$1003),-('Fluxo de Gastos Gerais'!$C$4:$C$1003))</f>
        <v>0</v>
      </c>
      <c r="AI60" s="152">
        <f>SUMPRODUCT(-('Fluxo de Gastos Gerais'!$B$4:$B$1003=Analítico!$B60),-(Analítico!AI$1&gt;='Fluxo de Gastos Gerais'!$D$4:$D$1003),-(Analítico!AI$1&lt;='Fluxo de Gastos Gerais'!$E$4:$E$1003),-('Fluxo de Gastos Gerais'!$C$4:$C$1003))</f>
        <v>0</v>
      </c>
      <c r="AJ60" s="152">
        <f>SUMPRODUCT(-('Fluxo de Gastos Gerais'!$B$4:$B$1003=Analítico!$B60),-(Analítico!AJ$1&gt;='Fluxo de Gastos Gerais'!$D$4:$D$1003),-(Analítico!AJ$1&lt;='Fluxo de Gastos Gerais'!$E$4:$E$1003),-('Fluxo de Gastos Gerais'!$C$4:$C$1003))</f>
        <v>0</v>
      </c>
      <c r="AK60" s="152">
        <f>SUMPRODUCT(-('Fluxo de Gastos Gerais'!$B$4:$B$1003=Analítico!$B60),-(Analítico!AK$1&gt;='Fluxo de Gastos Gerais'!$D$4:$D$1003),-(Analítico!AK$1&lt;='Fluxo de Gastos Gerais'!$E$4:$E$1003),-('Fluxo de Gastos Gerais'!$C$4:$C$1003))</f>
        <v>0</v>
      </c>
      <c r="AL60" s="152">
        <f>SUMPRODUCT(-('Fluxo de Gastos Gerais'!$B$4:$B$1003=Analítico!$B60),-(Analítico!AL$1&gt;='Fluxo de Gastos Gerais'!$D$4:$D$1003),-(Analítico!AL$1&lt;='Fluxo de Gastos Gerais'!$E$4:$E$1003),-('Fluxo de Gastos Gerais'!$C$4:$C$1003))</f>
        <v>0</v>
      </c>
      <c r="AM60" s="147">
        <f t="shared" si="48"/>
        <v>2400</v>
      </c>
      <c r="AN60" s="159">
        <f t="shared" ca="1" si="49"/>
        <v>6.2516244405631902E-4</v>
      </c>
      <c r="AX60" s="254"/>
      <c r="AY60" s="254"/>
    </row>
    <row r="61" spans="1:57" s="101" customFormat="1" ht="23.25" customHeight="1">
      <c r="A61" s="221" t="s">
        <v>113</v>
      </c>
      <c r="B61" s="222" t="s">
        <v>175</v>
      </c>
      <c r="C61" s="152">
        <f>SUMPRODUCT(-('Fluxo de Gastos Gerais'!$B$4:$B$1003=Analítico!$B61),-(Analítico!C$1&gt;='Fluxo de Gastos Gerais'!$D$4:$D$1003),-(Analítico!C$1&lt;='Fluxo de Gastos Gerais'!$E$4:$E$1003),-('Fluxo de Gastos Gerais'!$C$4:$C$1003))</f>
        <v>800</v>
      </c>
      <c r="D61" s="152">
        <f>SUMPRODUCT(-('Fluxo de Gastos Gerais'!$B$4:$B$1003=Analítico!$B61),-(Analítico!D$1&gt;='Fluxo de Gastos Gerais'!$D$4:$D$1003),-(Analítico!D$1&lt;='Fluxo de Gastos Gerais'!$E$4:$E$1003),-('Fluxo de Gastos Gerais'!$C$4:$C$1003))</f>
        <v>800</v>
      </c>
      <c r="E61" s="152">
        <f>SUMPRODUCT(-('Fluxo de Gastos Gerais'!$B$4:$B$1003=Analítico!$B61),-(Analítico!E$1&gt;='Fluxo de Gastos Gerais'!$D$4:$D$1003),-(Analítico!E$1&lt;='Fluxo de Gastos Gerais'!$E$4:$E$1003),-('Fluxo de Gastos Gerais'!$C$4:$C$1003))</f>
        <v>800</v>
      </c>
      <c r="F61" s="152">
        <f>SUMPRODUCT(-('Fluxo de Gastos Gerais'!$B$4:$B$1003=Analítico!$B61),-(Analítico!F$1&gt;='Fluxo de Gastos Gerais'!$D$4:$D$1003),-(Analítico!F$1&lt;='Fluxo de Gastos Gerais'!$E$4:$E$1003),-('Fluxo de Gastos Gerais'!$C$4:$C$1003))</f>
        <v>800</v>
      </c>
      <c r="G61" s="152">
        <f>SUMPRODUCT(-('Fluxo de Gastos Gerais'!$B$4:$B$1003=Analítico!$B61),-(Analítico!G$1&gt;='Fluxo de Gastos Gerais'!$D$4:$D$1003),-(Analítico!G$1&lt;='Fluxo de Gastos Gerais'!$E$4:$E$1003),-('Fluxo de Gastos Gerais'!$C$4:$C$1003))</f>
        <v>800</v>
      </c>
      <c r="H61" s="152">
        <f>SUMPRODUCT(-('Fluxo de Gastos Gerais'!$B$4:$B$1003=Analítico!$B61),-(Analítico!H$1&gt;='Fluxo de Gastos Gerais'!$D$4:$D$1003),-(Analítico!H$1&lt;='Fluxo de Gastos Gerais'!$E$4:$E$1003),-('Fluxo de Gastos Gerais'!$C$4:$C$1003))</f>
        <v>800</v>
      </c>
      <c r="I61" s="152">
        <f>SUMPRODUCT(-('Fluxo de Gastos Gerais'!$B$4:$B$1003=Analítico!$B61),-(Analítico!I$1&gt;='Fluxo de Gastos Gerais'!$D$4:$D$1003),-(Analítico!I$1&lt;='Fluxo de Gastos Gerais'!$E$4:$E$1003),-('Fluxo de Gastos Gerais'!$C$4:$C$1003))</f>
        <v>800</v>
      </c>
      <c r="J61" s="152">
        <f>SUMPRODUCT(-('Fluxo de Gastos Gerais'!$B$4:$B$1003=Analítico!$B61),-(Analítico!J$1&gt;='Fluxo de Gastos Gerais'!$D$4:$D$1003),-(Analítico!J$1&lt;='Fluxo de Gastos Gerais'!$E$4:$E$1003),-('Fluxo de Gastos Gerais'!$C$4:$C$1003))</f>
        <v>800</v>
      </c>
      <c r="K61" s="152">
        <f>SUMPRODUCT(-('Fluxo de Gastos Gerais'!$B$4:$B$1003=Analítico!$B61),-(Analítico!K$1&gt;='Fluxo de Gastos Gerais'!$D$4:$D$1003),-(Analítico!K$1&lt;='Fluxo de Gastos Gerais'!$E$4:$E$1003),-('Fluxo de Gastos Gerais'!$C$4:$C$1003))</f>
        <v>800</v>
      </c>
      <c r="L61" s="152">
        <f>SUMPRODUCT(-('Fluxo de Gastos Gerais'!$B$4:$B$1003=Analítico!$B61),-(Analítico!L$1&gt;='Fluxo de Gastos Gerais'!$D$4:$D$1003),-(Analítico!L$1&lt;='Fluxo de Gastos Gerais'!$E$4:$E$1003),-('Fluxo de Gastos Gerais'!$C$4:$C$1003))</f>
        <v>800</v>
      </c>
      <c r="M61" s="152">
        <f>SUMPRODUCT(-('Fluxo de Gastos Gerais'!$B$4:$B$1003=Analítico!$B61),-(Analítico!M$1&gt;='Fluxo de Gastos Gerais'!$D$4:$D$1003),-(Analítico!M$1&lt;='Fluxo de Gastos Gerais'!$E$4:$E$1003),-('Fluxo de Gastos Gerais'!$C$4:$C$1003))</f>
        <v>800</v>
      </c>
      <c r="N61" s="152">
        <f>SUMPRODUCT(-('Fluxo de Gastos Gerais'!$B$4:$B$1003=Analítico!$B61),-(Analítico!N$1&gt;='Fluxo de Gastos Gerais'!$D$4:$D$1003),-(Analítico!N$1&lt;='Fluxo de Gastos Gerais'!$E$4:$E$1003),-('Fluxo de Gastos Gerais'!$C$4:$C$1003))</f>
        <v>800</v>
      </c>
      <c r="O61" s="152">
        <f>SUMPRODUCT(-('Fluxo de Gastos Gerais'!$B$4:$B$1003=Analítico!$B61),-(Analítico!O$1&gt;='Fluxo de Gastos Gerais'!$D$4:$D$1003),-(Analítico!O$1&lt;='Fluxo de Gastos Gerais'!$E$4:$E$1003),-('Fluxo de Gastos Gerais'!$C$4:$C$1003))</f>
        <v>864</v>
      </c>
      <c r="P61" s="152">
        <f>SUMPRODUCT(-('Fluxo de Gastos Gerais'!$B$4:$B$1003=Analítico!$B61),-(Analítico!P$1&gt;='Fluxo de Gastos Gerais'!$D$4:$D$1003),-(Analítico!P$1&lt;='Fluxo de Gastos Gerais'!$E$4:$E$1003),-('Fluxo de Gastos Gerais'!$C$4:$C$1003))</f>
        <v>864</v>
      </c>
      <c r="Q61" s="152">
        <f>SUMPRODUCT(-('Fluxo de Gastos Gerais'!$B$4:$B$1003=Analítico!$B61),-(Analítico!Q$1&gt;='Fluxo de Gastos Gerais'!$D$4:$D$1003),-(Analítico!Q$1&lt;='Fluxo de Gastos Gerais'!$E$4:$E$1003),-('Fluxo de Gastos Gerais'!$C$4:$C$1003))</f>
        <v>864</v>
      </c>
      <c r="R61" s="152">
        <f>SUMPRODUCT(-('Fluxo de Gastos Gerais'!$B$4:$B$1003=Analítico!$B61),-(Analítico!R$1&gt;='Fluxo de Gastos Gerais'!$D$4:$D$1003),-(Analítico!R$1&lt;='Fluxo de Gastos Gerais'!$E$4:$E$1003),-('Fluxo de Gastos Gerais'!$C$4:$C$1003))</f>
        <v>864</v>
      </c>
      <c r="S61" s="152">
        <f>SUMPRODUCT(-('Fluxo de Gastos Gerais'!$B$4:$B$1003=Analítico!$B61),-(Analítico!S$1&gt;='Fluxo de Gastos Gerais'!$D$4:$D$1003),-(Analítico!S$1&lt;='Fluxo de Gastos Gerais'!$E$4:$E$1003),-('Fluxo de Gastos Gerais'!$C$4:$C$1003))</f>
        <v>864</v>
      </c>
      <c r="T61" s="152">
        <f>SUMPRODUCT(-('Fluxo de Gastos Gerais'!$B$4:$B$1003=Analítico!$B61),-(Analítico!T$1&gt;='Fluxo de Gastos Gerais'!$D$4:$D$1003),-(Analítico!T$1&lt;='Fluxo de Gastos Gerais'!$E$4:$E$1003),-('Fluxo de Gastos Gerais'!$C$4:$C$1003))</f>
        <v>864</v>
      </c>
      <c r="U61" s="152">
        <f>SUMPRODUCT(-('Fluxo de Gastos Gerais'!$B$4:$B$1003=Analítico!$B61),-(Analítico!U$1&gt;='Fluxo de Gastos Gerais'!$D$4:$D$1003),-(Analítico!U$1&lt;='Fluxo de Gastos Gerais'!$E$4:$E$1003),-('Fluxo de Gastos Gerais'!$C$4:$C$1003))</f>
        <v>864</v>
      </c>
      <c r="V61" s="152">
        <f>SUMPRODUCT(-('Fluxo de Gastos Gerais'!$B$4:$B$1003=Analítico!$B61),-(Analítico!V$1&gt;='Fluxo de Gastos Gerais'!$D$4:$D$1003),-(Analítico!V$1&lt;='Fluxo de Gastos Gerais'!$E$4:$E$1003),-('Fluxo de Gastos Gerais'!$C$4:$C$1003))</f>
        <v>864</v>
      </c>
      <c r="W61" s="152">
        <f>SUMPRODUCT(-('Fluxo de Gastos Gerais'!$B$4:$B$1003=Analítico!$B61),-(Analítico!W$1&gt;='Fluxo de Gastos Gerais'!$D$4:$D$1003),-(Analítico!W$1&lt;='Fluxo de Gastos Gerais'!$E$4:$E$1003),-('Fluxo de Gastos Gerais'!$C$4:$C$1003))</f>
        <v>864</v>
      </c>
      <c r="X61" s="152">
        <f>SUMPRODUCT(-('Fluxo de Gastos Gerais'!$B$4:$B$1003=Analítico!$B61),-(Analítico!X$1&gt;='Fluxo de Gastos Gerais'!$D$4:$D$1003),-(Analítico!X$1&lt;='Fluxo de Gastos Gerais'!$E$4:$E$1003),-('Fluxo de Gastos Gerais'!$C$4:$C$1003))</f>
        <v>864</v>
      </c>
      <c r="Y61" s="152">
        <f>SUMPRODUCT(-('Fluxo de Gastos Gerais'!$B$4:$B$1003=Analítico!$B61),-(Analítico!Y$1&gt;='Fluxo de Gastos Gerais'!$D$4:$D$1003),-(Analítico!Y$1&lt;='Fluxo de Gastos Gerais'!$E$4:$E$1003),-('Fluxo de Gastos Gerais'!$C$4:$C$1003))</f>
        <v>864</v>
      </c>
      <c r="Z61" s="152">
        <f>SUMPRODUCT(-('Fluxo de Gastos Gerais'!$B$4:$B$1003=Analítico!$B61),-(Analítico!Z$1&gt;='Fluxo de Gastos Gerais'!$D$4:$D$1003),-(Analítico!Z$1&lt;='Fluxo de Gastos Gerais'!$E$4:$E$1003),-('Fluxo de Gastos Gerais'!$C$4:$C$1003))</f>
        <v>864</v>
      </c>
      <c r="AA61" s="152">
        <f>SUMPRODUCT(-('Fluxo de Gastos Gerais'!$B$4:$B$1003=Analítico!$B61),-(Analítico!AA$1&gt;='Fluxo de Gastos Gerais'!$D$4:$D$1003),-(Analítico!AA$1&lt;='Fluxo de Gastos Gerais'!$E$4:$E$1003),-('Fluxo de Gastos Gerais'!$C$4:$C$1003))</f>
        <v>0</v>
      </c>
      <c r="AB61" s="152">
        <f>SUMPRODUCT(-('Fluxo de Gastos Gerais'!$B$4:$B$1003=Analítico!$B61),-(Analítico!AB$1&gt;='Fluxo de Gastos Gerais'!$D$4:$D$1003),-(Analítico!AB$1&lt;='Fluxo de Gastos Gerais'!$E$4:$E$1003),-('Fluxo de Gastos Gerais'!$C$4:$C$1003))</f>
        <v>0</v>
      </c>
      <c r="AC61" s="152">
        <f>SUMPRODUCT(-('Fluxo de Gastos Gerais'!$B$4:$B$1003=Analítico!$B61),-(Analítico!AC$1&gt;='Fluxo de Gastos Gerais'!$D$4:$D$1003),-(Analítico!AC$1&lt;='Fluxo de Gastos Gerais'!$E$4:$E$1003),-('Fluxo de Gastos Gerais'!$C$4:$C$1003))</f>
        <v>0</v>
      </c>
      <c r="AD61" s="152">
        <f>SUMPRODUCT(-('Fluxo de Gastos Gerais'!$B$4:$B$1003=Analítico!$B61),-(Analítico!AD$1&gt;='Fluxo de Gastos Gerais'!$D$4:$D$1003),-(Analítico!AD$1&lt;='Fluxo de Gastos Gerais'!$E$4:$E$1003),-('Fluxo de Gastos Gerais'!$C$4:$C$1003))</f>
        <v>0</v>
      </c>
      <c r="AE61" s="152">
        <f>SUMPRODUCT(-('Fluxo de Gastos Gerais'!$B$4:$B$1003=Analítico!$B61),-(Analítico!AE$1&gt;='Fluxo de Gastos Gerais'!$D$4:$D$1003),-(Analítico!AE$1&lt;='Fluxo de Gastos Gerais'!$E$4:$E$1003),-('Fluxo de Gastos Gerais'!$C$4:$C$1003))</f>
        <v>0</v>
      </c>
      <c r="AF61" s="152">
        <f>SUMPRODUCT(-('Fluxo de Gastos Gerais'!$B$4:$B$1003=Analítico!$B61),-(Analítico!AF$1&gt;='Fluxo de Gastos Gerais'!$D$4:$D$1003),-(Analítico!AF$1&lt;='Fluxo de Gastos Gerais'!$E$4:$E$1003),-('Fluxo de Gastos Gerais'!$C$4:$C$1003))</f>
        <v>0</v>
      </c>
      <c r="AG61" s="152">
        <f>SUMPRODUCT(-('Fluxo de Gastos Gerais'!$B$4:$B$1003=Analítico!$B61),-(Analítico!AG$1&gt;='Fluxo de Gastos Gerais'!$D$4:$D$1003),-(Analítico!AG$1&lt;='Fluxo de Gastos Gerais'!$E$4:$E$1003),-('Fluxo de Gastos Gerais'!$C$4:$C$1003))</f>
        <v>0</v>
      </c>
      <c r="AH61" s="152">
        <f>SUMPRODUCT(-('Fluxo de Gastos Gerais'!$B$4:$B$1003=Analítico!$B61),-(Analítico!AH$1&gt;='Fluxo de Gastos Gerais'!$D$4:$D$1003),-(Analítico!AH$1&lt;='Fluxo de Gastos Gerais'!$E$4:$E$1003),-('Fluxo de Gastos Gerais'!$C$4:$C$1003))</f>
        <v>0</v>
      </c>
      <c r="AI61" s="152">
        <f>SUMPRODUCT(-('Fluxo de Gastos Gerais'!$B$4:$B$1003=Analítico!$B61),-(Analítico!AI$1&gt;='Fluxo de Gastos Gerais'!$D$4:$D$1003),-(Analítico!AI$1&lt;='Fluxo de Gastos Gerais'!$E$4:$E$1003),-('Fluxo de Gastos Gerais'!$C$4:$C$1003))</f>
        <v>0</v>
      </c>
      <c r="AJ61" s="152">
        <f>SUMPRODUCT(-('Fluxo de Gastos Gerais'!$B$4:$B$1003=Analítico!$B61),-(Analítico!AJ$1&gt;='Fluxo de Gastos Gerais'!$D$4:$D$1003),-(Analítico!AJ$1&lt;='Fluxo de Gastos Gerais'!$E$4:$E$1003),-('Fluxo de Gastos Gerais'!$C$4:$C$1003))</f>
        <v>0</v>
      </c>
      <c r="AK61" s="152">
        <f>SUMPRODUCT(-('Fluxo de Gastos Gerais'!$B$4:$B$1003=Analítico!$B61),-(Analítico!AK$1&gt;='Fluxo de Gastos Gerais'!$D$4:$D$1003),-(Analítico!AK$1&lt;='Fluxo de Gastos Gerais'!$E$4:$E$1003),-('Fluxo de Gastos Gerais'!$C$4:$C$1003))</f>
        <v>0</v>
      </c>
      <c r="AL61" s="152">
        <f>SUMPRODUCT(-('Fluxo de Gastos Gerais'!$B$4:$B$1003=Analítico!$B61),-(Analítico!AL$1&gt;='Fluxo de Gastos Gerais'!$D$4:$D$1003),-(Analítico!AL$1&lt;='Fluxo de Gastos Gerais'!$E$4:$E$1003),-('Fluxo de Gastos Gerais'!$C$4:$C$1003))</f>
        <v>0</v>
      </c>
      <c r="AM61" s="147">
        <f t="shared" si="48"/>
        <v>19968</v>
      </c>
      <c r="AN61" s="159">
        <f t="shared" ca="1" si="49"/>
        <v>5.2013515345485746E-3</v>
      </c>
      <c r="AX61" s="254"/>
      <c r="AY61" s="254"/>
    </row>
    <row r="62" spans="1:57" s="101" customFormat="1" ht="23.25" customHeight="1">
      <c r="A62" s="221" t="s">
        <v>114</v>
      </c>
      <c r="B62" s="222" t="s">
        <v>189</v>
      </c>
      <c r="C62" s="152">
        <f>SUMPRODUCT(-('Fluxo de Gastos Gerais'!$B$4:$B$1003=Analítico!$B62),-(Analítico!C$1&gt;='Fluxo de Gastos Gerais'!$D$4:$D$1003),-(Analítico!C$1&lt;='Fluxo de Gastos Gerais'!$E$4:$E$1003),-('Fluxo de Gastos Gerais'!$C$4:$C$1003))</f>
        <v>138</v>
      </c>
      <c r="D62" s="152">
        <f>SUMPRODUCT(-('Fluxo de Gastos Gerais'!$B$4:$B$1003=Analítico!$B62),-(Analítico!D$1&gt;='Fluxo de Gastos Gerais'!$D$4:$D$1003),-(Analítico!D$1&lt;='Fluxo de Gastos Gerais'!$E$4:$E$1003),-('Fluxo de Gastos Gerais'!$C$4:$C$1003))</f>
        <v>138</v>
      </c>
      <c r="E62" s="152">
        <f>SUMPRODUCT(-('Fluxo de Gastos Gerais'!$B$4:$B$1003=Analítico!$B62),-(Analítico!E$1&gt;='Fluxo de Gastos Gerais'!$D$4:$D$1003),-(Analítico!E$1&lt;='Fluxo de Gastos Gerais'!$E$4:$E$1003),-('Fluxo de Gastos Gerais'!$C$4:$C$1003))</f>
        <v>138</v>
      </c>
      <c r="F62" s="152">
        <f>SUMPRODUCT(-('Fluxo de Gastos Gerais'!$B$4:$B$1003=Analítico!$B62),-(Analítico!F$1&gt;='Fluxo de Gastos Gerais'!$D$4:$D$1003),-(Analítico!F$1&lt;='Fluxo de Gastos Gerais'!$E$4:$E$1003),-('Fluxo de Gastos Gerais'!$C$4:$C$1003))</f>
        <v>138</v>
      </c>
      <c r="G62" s="152">
        <f>SUMPRODUCT(-('Fluxo de Gastos Gerais'!$B$4:$B$1003=Analítico!$B62),-(Analítico!G$1&gt;='Fluxo de Gastos Gerais'!$D$4:$D$1003),-(Analítico!G$1&lt;='Fluxo de Gastos Gerais'!$E$4:$E$1003),-('Fluxo de Gastos Gerais'!$C$4:$C$1003))</f>
        <v>138</v>
      </c>
      <c r="H62" s="152">
        <f>SUMPRODUCT(-('Fluxo de Gastos Gerais'!$B$4:$B$1003=Analítico!$B62),-(Analítico!H$1&gt;='Fluxo de Gastos Gerais'!$D$4:$D$1003),-(Analítico!H$1&lt;='Fluxo de Gastos Gerais'!$E$4:$E$1003),-('Fluxo de Gastos Gerais'!$C$4:$C$1003))</f>
        <v>138</v>
      </c>
      <c r="I62" s="152">
        <f>SUMPRODUCT(-('Fluxo de Gastos Gerais'!$B$4:$B$1003=Analítico!$B62),-(Analítico!I$1&gt;='Fluxo de Gastos Gerais'!$D$4:$D$1003),-(Analítico!I$1&lt;='Fluxo de Gastos Gerais'!$E$4:$E$1003),-('Fluxo de Gastos Gerais'!$C$4:$C$1003))</f>
        <v>138</v>
      </c>
      <c r="J62" s="152">
        <f>SUMPRODUCT(-('Fluxo de Gastos Gerais'!$B$4:$B$1003=Analítico!$B62),-(Analítico!J$1&gt;='Fluxo de Gastos Gerais'!$D$4:$D$1003),-(Analítico!J$1&lt;='Fluxo de Gastos Gerais'!$E$4:$E$1003),-('Fluxo de Gastos Gerais'!$C$4:$C$1003))</f>
        <v>138</v>
      </c>
      <c r="K62" s="152">
        <f>SUMPRODUCT(-('Fluxo de Gastos Gerais'!$B$4:$B$1003=Analítico!$B62),-(Analítico!K$1&gt;='Fluxo de Gastos Gerais'!$D$4:$D$1003),-(Analítico!K$1&lt;='Fluxo de Gastos Gerais'!$E$4:$E$1003),-('Fluxo de Gastos Gerais'!$C$4:$C$1003))</f>
        <v>138</v>
      </c>
      <c r="L62" s="152">
        <f>SUMPRODUCT(-('Fluxo de Gastos Gerais'!$B$4:$B$1003=Analítico!$B62),-(Analítico!L$1&gt;='Fluxo de Gastos Gerais'!$D$4:$D$1003),-(Analítico!L$1&lt;='Fluxo de Gastos Gerais'!$E$4:$E$1003),-('Fluxo de Gastos Gerais'!$C$4:$C$1003))</f>
        <v>138</v>
      </c>
      <c r="M62" s="152">
        <f>SUMPRODUCT(-('Fluxo de Gastos Gerais'!$B$4:$B$1003=Analítico!$B62),-(Analítico!M$1&gt;='Fluxo de Gastos Gerais'!$D$4:$D$1003),-(Analítico!M$1&lt;='Fluxo de Gastos Gerais'!$E$4:$E$1003),-('Fluxo de Gastos Gerais'!$C$4:$C$1003))</f>
        <v>138</v>
      </c>
      <c r="N62" s="152">
        <f>SUMPRODUCT(-('Fluxo de Gastos Gerais'!$B$4:$B$1003=Analítico!$B62),-(Analítico!N$1&gt;='Fluxo de Gastos Gerais'!$D$4:$D$1003),-(Analítico!N$1&lt;='Fluxo de Gastos Gerais'!$E$4:$E$1003),-('Fluxo de Gastos Gerais'!$C$4:$C$1003))</f>
        <v>138</v>
      </c>
      <c r="O62" s="152">
        <f>SUMPRODUCT(-('Fluxo de Gastos Gerais'!$B$4:$B$1003=Analítico!$B62),-(Analítico!O$1&gt;='Fluxo de Gastos Gerais'!$D$4:$D$1003),-(Analítico!O$1&lt;='Fluxo de Gastos Gerais'!$E$4:$E$1003),-('Fluxo de Gastos Gerais'!$C$4:$C$1003))</f>
        <v>150</v>
      </c>
      <c r="P62" s="152">
        <f>SUMPRODUCT(-('Fluxo de Gastos Gerais'!$B$4:$B$1003=Analítico!$B62),-(Analítico!P$1&gt;='Fluxo de Gastos Gerais'!$D$4:$D$1003),-(Analítico!P$1&lt;='Fluxo de Gastos Gerais'!$E$4:$E$1003),-('Fluxo de Gastos Gerais'!$C$4:$C$1003))</f>
        <v>150</v>
      </c>
      <c r="Q62" s="152">
        <f>SUMPRODUCT(-('Fluxo de Gastos Gerais'!$B$4:$B$1003=Analítico!$B62),-(Analítico!Q$1&gt;='Fluxo de Gastos Gerais'!$D$4:$D$1003),-(Analítico!Q$1&lt;='Fluxo de Gastos Gerais'!$E$4:$E$1003),-('Fluxo de Gastos Gerais'!$C$4:$C$1003))</f>
        <v>150</v>
      </c>
      <c r="R62" s="152">
        <f>SUMPRODUCT(-('Fluxo de Gastos Gerais'!$B$4:$B$1003=Analítico!$B62),-(Analítico!R$1&gt;='Fluxo de Gastos Gerais'!$D$4:$D$1003),-(Analítico!R$1&lt;='Fluxo de Gastos Gerais'!$E$4:$E$1003),-('Fluxo de Gastos Gerais'!$C$4:$C$1003))</f>
        <v>150</v>
      </c>
      <c r="S62" s="152">
        <f>SUMPRODUCT(-('Fluxo de Gastos Gerais'!$B$4:$B$1003=Analítico!$B62),-(Analítico!S$1&gt;='Fluxo de Gastos Gerais'!$D$4:$D$1003),-(Analítico!S$1&lt;='Fluxo de Gastos Gerais'!$E$4:$E$1003),-('Fluxo de Gastos Gerais'!$C$4:$C$1003))</f>
        <v>150</v>
      </c>
      <c r="T62" s="152">
        <f>SUMPRODUCT(-('Fluxo de Gastos Gerais'!$B$4:$B$1003=Analítico!$B62),-(Analítico!T$1&gt;='Fluxo de Gastos Gerais'!$D$4:$D$1003),-(Analítico!T$1&lt;='Fluxo de Gastos Gerais'!$E$4:$E$1003),-('Fluxo de Gastos Gerais'!$C$4:$C$1003))</f>
        <v>150</v>
      </c>
      <c r="U62" s="152">
        <f>SUMPRODUCT(-('Fluxo de Gastos Gerais'!$B$4:$B$1003=Analítico!$B62),-(Analítico!U$1&gt;='Fluxo de Gastos Gerais'!$D$4:$D$1003),-(Analítico!U$1&lt;='Fluxo de Gastos Gerais'!$E$4:$E$1003),-('Fluxo de Gastos Gerais'!$C$4:$C$1003))</f>
        <v>150</v>
      </c>
      <c r="V62" s="152">
        <f>SUMPRODUCT(-('Fluxo de Gastos Gerais'!$B$4:$B$1003=Analítico!$B62),-(Analítico!V$1&gt;='Fluxo de Gastos Gerais'!$D$4:$D$1003),-(Analítico!V$1&lt;='Fluxo de Gastos Gerais'!$E$4:$E$1003),-('Fluxo de Gastos Gerais'!$C$4:$C$1003))</f>
        <v>150</v>
      </c>
      <c r="W62" s="152">
        <f>SUMPRODUCT(-('Fluxo de Gastos Gerais'!$B$4:$B$1003=Analítico!$B62),-(Analítico!W$1&gt;='Fluxo de Gastos Gerais'!$D$4:$D$1003),-(Analítico!W$1&lt;='Fluxo de Gastos Gerais'!$E$4:$E$1003),-('Fluxo de Gastos Gerais'!$C$4:$C$1003))</f>
        <v>150</v>
      </c>
      <c r="X62" s="152">
        <f>SUMPRODUCT(-('Fluxo de Gastos Gerais'!$B$4:$B$1003=Analítico!$B62),-(Analítico!X$1&gt;='Fluxo de Gastos Gerais'!$D$4:$D$1003),-(Analítico!X$1&lt;='Fluxo de Gastos Gerais'!$E$4:$E$1003),-('Fluxo de Gastos Gerais'!$C$4:$C$1003))</f>
        <v>150</v>
      </c>
      <c r="Y62" s="152">
        <f>SUMPRODUCT(-('Fluxo de Gastos Gerais'!$B$4:$B$1003=Analítico!$B62),-(Analítico!Y$1&gt;='Fluxo de Gastos Gerais'!$D$4:$D$1003),-(Analítico!Y$1&lt;='Fluxo de Gastos Gerais'!$E$4:$E$1003),-('Fluxo de Gastos Gerais'!$C$4:$C$1003))</f>
        <v>150</v>
      </c>
      <c r="Z62" s="152">
        <f>SUMPRODUCT(-('Fluxo de Gastos Gerais'!$B$4:$B$1003=Analítico!$B62),-(Analítico!Z$1&gt;='Fluxo de Gastos Gerais'!$D$4:$D$1003),-(Analítico!Z$1&lt;='Fluxo de Gastos Gerais'!$E$4:$E$1003),-('Fluxo de Gastos Gerais'!$C$4:$C$1003))</f>
        <v>150</v>
      </c>
      <c r="AA62" s="152">
        <f>SUMPRODUCT(-('Fluxo de Gastos Gerais'!$B$4:$B$1003=Analítico!$B62),-(Analítico!AA$1&gt;='Fluxo de Gastos Gerais'!$D$4:$D$1003),-(Analítico!AA$1&lt;='Fluxo de Gastos Gerais'!$E$4:$E$1003),-('Fluxo de Gastos Gerais'!$C$4:$C$1003))</f>
        <v>0</v>
      </c>
      <c r="AB62" s="152">
        <f>SUMPRODUCT(-('Fluxo de Gastos Gerais'!$B$4:$B$1003=Analítico!$B62),-(Analítico!AB$1&gt;='Fluxo de Gastos Gerais'!$D$4:$D$1003),-(Analítico!AB$1&lt;='Fluxo de Gastos Gerais'!$E$4:$E$1003),-('Fluxo de Gastos Gerais'!$C$4:$C$1003))</f>
        <v>0</v>
      </c>
      <c r="AC62" s="152">
        <f>SUMPRODUCT(-('Fluxo de Gastos Gerais'!$B$4:$B$1003=Analítico!$B62),-(Analítico!AC$1&gt;='Fluxo de Gastos Gerais'!$D$4:$D$1003),-(Analítico!AC$1&lt;='Fluxo de Gastos Gerais'!$E$4:$E$1003),-('Fluxo de Gastos Gerais'!$C$4:$C$1003))</f>
        <v>0</v>
      </c>
      <c r="AD62" s="152">
        <f>SUMPRODUCT(-('Fluxo de Gastos Gerais'!$B$4:$B$1003=Analítico!$B62),-(Analítico!AD$1&gt;='Fluxo de Gastos Gerais'!$D$4:$D$1003),-(Analítico!AD$1&lt;='Fluxo de Gastos Gerais'!$E$4:$E$1003),-('Fluxo de Gastos Gerais'!$C$4:$C$1003))</f>
        <v>0</v>
      </c>
      <c r="AE62" s="152">
        <f>SUMPRODUCT(-('Fluxo de Gastos Gerais'!$B$4:$B$1003=Analítico!$B62),-(Analítico!AE$1&gt;='Fluxo de Gastos Gerais'!$D$4:$D$1003),-(Analítico!AE$1&lt;='Fluxo de Gastos Gerais'!$E$4:$E$1003),-('Fluxo de Gastos Gerais'!$C$4:$C$1003))</f>
        <v>0</v>
      </c>
      <c r="AF62" s="152">
        <f>SUMPRODUCT(-('Fluxo de Gastos Gerais'!$B$4:$B$1003=Analítico!$B62),-(Analítico!AF$1&gt;='Fluxo de Gastos Gerais'!$D$4:$D$1003),-(Analítico!AF$1&lt;='Fluxo de Gastos Gerais'!$E$4:$E$1003),-('Fluxo de Gastos Gerais'!$C$4:$C$1003))</f>
        <v>0</v>
      </c>
      <c r="AG62" s="152">
        <f>SUMPRODUCT(-('Fluxo de Gastos Gerais'!$B$4:$B$1003=Analítico!$B62),-(Analítico!AG$1&gt;='Fluxo de Gastos Gerais'!$D$4:$D$1003),-(Analítico!AG$1&lt;='Fluxo de Gastos Gerais'!$E$4:$E$1003),-('Fluxo de Gastos Gerais'!$C$4:$C$1003))</f>
        <v>0</v>
      </c>
      <c r="AH62" s="152">
        <f>SUMPRODUCT(-('Fluxo de Gastos Gerais'!$B$4:$B$1003=Analítico!$B62),-(Analítico!AH$1&gt;='Fluxo de Gastos Gerais'!$D$4:$D$1003),-(Analítico!AH$1&lt;='Fluxo de Gastos Gerais'!$E$4:$E$1003),-('Fluxo de Gastos Gerais'!$C$4:$C$1003))</f>
        <v>0</v>
      </c>
      <c r="AI62" s="152">
        <f>SUMPRODUCT(-('Fluxo de Gastos Gerais'!$B$4:$B$1003=Analítico!$B62),-(Analítico!AI$1&gt;='Fluxo de Gastos Gerais'!$D$4:$D$1003),-(Analítico!AI$1&lt;='Fluxo de Gastos Gerais'!$E$4:$E$1003),-('Fluxo de Gastos Gerais'!$C$4:$C$1003))</f>
        <v>0</v>
      </c>
      <c r="AJ62" s="152">
        <f>SUMPRODUCT(-('Fluxo de Gastos Gerais'!$B$4:$B$1003=Analítico!$B62),-(Analítico!AJ$1&gt;='Fluxo de Gastos Gerais'!$D$4:$D$1003),-(Analítico!AJ$1&lt;='Fluxo de Gastos Gerais'!$E$4:$E$1003),-('Fluxo de Gastos Gerais'!$C$4:$C$1003))</f>
        <v>0</v>
      </c>
      <c r="AK62" s="152">
        <f>SUMPRODUCT(-('Fluxo de Gastos Gerais'!$B$4:$B$1003=Analítico!$B62),-(Analítico!AK$1&gt;='Fluxo de Gastos Gerais'!$D$4:$D$1003),-(Analítico!AK$1&lt;='Fluxo de Gastos Gerais'!$E$4:$E$1003),-('Fluxo de Gastos Gerais'!$C$4:$C$1003))</f>
        <v>0</v>
      </c>
      <c r="AL62" s="152">
        <f>SUMPRODUCT(-('Fluxo de Gastos Gerais'!$B$4:$B$1003=Analítico!$B62),-(Analítico!AL$1&gt;='Fluxo de Gastos Gerais'!$D$4:$D$1003),-(Analítico!AL$1&lt;='Fluxo de Gastos Gerais'!$E$4:$E$1003),-('Fluxo de Gastos Gerais'!$C$4:$C$1003))</f>
        <v>0</v>
      </c>
      <c r="AM62" s="147">
        <f t="shared" si="48"/>
        <v>3456</v>
      </c>
      <c r="AN62" s="159">
        <f t="shared" ca="1" si="49"/>
        <v>9.0023391944109949E-4</v>
      </c>
      <c r="AX62" s="254"/>
      <c r="AY62" s="254"/>
    </row>
    <row r="63" spans="1:57" s="101" customFormat="1" ht="23.25" customHeight="1">
      <c r="A63" s="221" t="s">
        <v>115</v>
      </c>
      <c r="B63" s="222" t="s">
        <v>186</v>
      </c>
      <c r="C63" s="152">
        <f>SUMPRODUCT(-('Fluxo de Gastos Gerais'!$B$4:$B$1003=Analítico!$B63),-(Analítico!C$1&gt;='Fluxo de Gastos Gerais'!$D$4:$D$1003),-(Analítico!C$1&lt;='Fluxo de Gastos Gerais'!$E$4:$E$1003),-('Fluxo de Gastos Gerais'!$C$4:$C$1003))</f>
        <v>0</v>
      </c>
      <c r="D63" s="152">
        <f>SUMPRODUCT(-('Fluxo de Gastos Gerais'!$B$4:$B$1003=Analítico!$B63),-(Analítico!D$1&gt;='Fluxo de Gastos Gerais'!$D$4:$D$1003),-(Analítico!D$1&lt;='Fluxo de Gastos Gerais'!$E$4:$E$1003),-('Fluxo de Gastos Gerais'!$C$4:$C$1003))</f>
        <v>0</v>
      </c>
      <c r="E63" s="152">
        <f>SUMPRODUCT(-('Fluxo de Gastos Gerais'!$B$4:$B$1003=Analítico!$B63),-(Analítico!E$1&gt;='Fluxo de Gastos Gerais'!$D$4:$D$1003),-(Analítico!E$1&lt;='Fluxo de Gastos Gerais'!$E$4:$E$1003),-('Fluxo de Gastos Gerais'!$C$4:$C$1003))</f>
        <v>0</v>
      </c>
      <c r="F63" s="152">
        <f>SUMPRODUCT(-('Fluxo de Gastos Gerais'!$B$4:$B$1003=Analítico!$B63),-(Analítico!F$1&gt;='Fluxo de Gastos Gerais'!$D$4:$D$1003),-(Analítico!F$1&lt;='Fluxo de Gastos Gerais'!$E$4:$E$1003),-('Fluxo de Gastos Gerais'!$C$4:$C$1003))</f>
        <v>0</v>
      </c>
      <c r="G63" s="152">
        <f>SUMPRODUCT(-('Fluxo de Gastos Gerais'!$B$4:$B$1003=Analítico!$B63),-(Analítico!G$1&gt;='Fluxo de Gastos Gerais'!$D$4:$D$1003),-(Analítico!G$1&lt;='Fluxo de Gastos Gerais'!$E$4:$E$1003),-('Fluxo de Gastos Gerais'!$C$4:$C$1003))</f>
        <v>0</v>
      </c>
      <c r="H63" s="152">
        <f>SUMPRODUCT(-('Fluxo de Gastos Gerais'!$B$4:$B$1003=Analítico!$B63),-(Analítico!H$1&gt;='Fluxo de Gastos Gerais'!$D$4:$D$1003),-(Analítico!H$1&lt;='Fluxo de Gastos Gerais'!$E$4:$E$1003),-('Fluxo de Gastos Gerais'!$C$4:$C$1003))</f>
        <v>0</v>
      </c>
      <c r="I63" s="152">
        <f>SUMPRODUCT(-('Fluxo de Gastos Gerais'!$B$4:$B$1003=Analítico!$B63),-(Analítico!I$1&gt;='Fluxo de Gastos Gerais'!$D$4:$D$1003),-(Analítico!I$1&lt;='Fluxo de Gastos Gerais'!$E$4:$E$1003),-('Fluxo de Gastos Gerais'!$C$4:$C$1003))</f>
        <v>0</v>
      </c>
      <c r="J63" s="152">
        <f>SUMPRODUCT(-('Fluxo de Gastos Gerais'!$B$4:$B$1003=Analítico!$B63),-(Analítico!J$1&gt;='Fluxo de Gastos Gerais'!$D$4:$D$1003),-(Analítico!J$1&lt;='Fluxo de Gastos Gerais'!$E$4:$E$1003),-('Fluxo de Gastos Gerais'!$C$4:$C$1003))</f>
        <v>0</v>
      </c>
      <c r="K63" s="152">
        <f>SUMPRODUCT(-('Fluxo de Gastos Gerais'!$B$4:$B$1003=Analítico!$B63),-(Analítico!K$1&gt;='Fluxo de Gastos Gerais'!$D$4:$D$1003),-(Analítico!K$1&lt;='Fluxo de Gastos Gerais'!$E$4:$E$1003),-('Fluxo de Gastos Gerais'!$C$4:$C$1003))</f>
        <v>0</v>
      </c>
      <c r="L63" s="152">
        <f>SUMPRODUCT(-('Fluxo de Gastos Gerais'!$B$4:$B$1003=Analítico!$B63),-(Analítico!L$1&gt;='Fluxo de Gastos Gerais'!$D$4:$D$1003),-(Analítico!L$1&lt;='Fluxo de Gastos Gerais'!$E$4:$E$1003),-('Fluxo de Gastos Gerais'!$C$4:$C$1003))</f>
        <v>0</v>
      </c>
      <c r="M63" s="152">
        <f>SUMPRODUCT(-('Fluxo de Gastos Gerais'!$B$4:$B$1003=Analítico!$B63),-(Analítico!M$1&gt;='Fluxo de Gastos Gerais'!$D$4:$D$1003),-(Analítico!M$1&lt;='Fluxo de Gastos Gerais'!$E$4:$E$1003),-('Fluxo de Gastos Gerais'!$C$4:$C$1003))</f>
        <v>0</v>
      </c>
      <c r="N63" s="152">
        <f>SUMPRODUCT(-('Fluxo de Gastos Gerais'!$B$4:$B$1003=Analítico!$B63),-(Analítico!N$1&gt;='Fluxo de Gastos Gerais'!$D$4:$D$1003),-(Analítico!N$1&lt;='Fluxo de Gastos Gerais'!$E$4:$E$1003),-('Fluxo de Gastos Gerais'!$C$4:$C$1003))</f>
        <v>0</v>
      </c>
      <c r="O63" s="152">
        <f>SUMPRODUCT(-('Fluxo de Gastos Gerais'!$B$4:$B$1003=Analítico!$B63),-(Analítico!O$1&gt;='Fluxo de Gastos Gerais'!$D$4:$D$1003),-(Analítico!O$1&lt;='Fluxo de Gastos Gerais'!$E$4:$E$1003),-('Fluxo de Gastos Gerais'!$C$4:$C$1003))</f>
        <v>0</v>
      </c>
      <c r="P63" s="152">
        <f>SUMPRODUCT(-('Fluxo de Gastos Gerais'!$B$4:$B$1003=Analítico!$B63),-(Analítico!P$1&gt;='Fluxo de Gastos Gerais'!$D$4:$D$1003),-(Analítico!P$1&lt;='Fluxo de Gastos Gerais'!$E$4:$E$1003),-('Fluxo de Gastos Gerais'!$C$4:$C$1003))</f>
        <v>0</v>
      </c>
      <c r="Q63" s="152">
        <f>SUMPRODUCT(-('Fluxo de Gastos Gerais'!$B$4:$B$1003=Analítico!$B63),-(Analítico!Q$1&gt;='Fluxo de Gastos Gerais'!$D$4:$D$1003),-(Analítico!Q$1&lt;='Fluxo de Gastos Gerais'!$E$4:$E$1003),-('Fluxo de Gastos Gerais'!$C$4:$C$1003))</f>
        <v>0</v>
      </c>
      <c r="R63" s="152">
        <f>SUMPRODUCT(-('Fluxo de Gastos Gerais'!$B$4:$B$1003=Analítico!$B63),-(Analítico!R$1&gt;='Fluxo de Gastos Gerais'!$D$4:$D$1003),-(Analítico!R$1&lt;='Fluxo de Gastos Gerais'!$E$4:$E$1003),-('Fluxo de Gastos Gerais'!$C$4:$C$1003))</f>
        <v>0</v>
      </c>
      <c r="S63" s="152">
        <f>SUMPRODUCT(-('Fluxo de Gastos Gerais'!$B$4:$B$1003=Analítico!$B63),-(Analítico!S$1&gt;='Fluxo de Gastos Gerais'!$D$4:$D$1003),-(Analítico!S$1&lt;='Fluxo de Gastos Gerais'!$E$4:$E$1003),-('Fluxo de Gastos Gerais'!$C$4:$C$1003))</f>
        <v>0</v>
      </c>
      <c r="T63" s="152">
        <f>SUMPRODUCT(-('Fluxo de Gastos Gerais'!$B$4:$B$1003=Analítico!$B63),-(Analítico!T$1&gt;='Fluxo de Gastos Gerais'!$D$4:$D$1003),-(Analítico!T$1&lt;='Fluxo de Gastos Gerais'!$E$4:$E$1003),-('Fluxo de Gastos Gerais'!$C$4:$C$1003))</f>
        <v>0</v>
      </c>
      <c r="U63" s="152">
        <f>SUMPRODUCT(-('Fluxo de Gastos Gerais'!$B$4:$B$1003=Analítico!$B63),-(Analítico!U$1&gt;='Fluxo de Gastos Gerais'!$D$4:$D$1003),-(Analítico!U$1&lt;='Fluxo de Gastos Gerais'!$E$4:$E$1003),-('Fluxo de Gastos Gerais'!$C$4:$C$1003))</f>
        <v>0</v>
      </c>
      <c r="V63" s="152">
        <f>SUMPRODUCT(-('Fluxo de Gastos Gerais'!$B$4:$B$1003=Analítico!$B63),-(Analítico!V$1&gt;='Fluxo de Gastos Gerais'!$D$4:$D$1003),-(Analítico!V$1&lt;='Fluxo de Gastos Gerais'!$E$4:$E$1003),-('Fluxo de Gastos Gerais'!$C$4:$C$1003))</f>
        <v>0</v>
      </c>
      <c r="W63" s="152">
        <f>SUMPRODUCT(-('Fluxo de Gastos Gerais'!$B$4:$B$1003=Analítico!$B63),-(Analítico!W$1&gt;='Fluxo de Gastos Gerais'!$D$4:$D$1003),-(Analítico!W$1&lt;='Fluxo de Gastos Gerais'!$E$4:$E$1003),-('Fluxo de Gastos Gerais'!$C$4:$C$1003))</f>
        <v>0</v>
      </c>
      <c r="X63" s="152">
        <f>SUMPRODUCT(-('Fluxo de Gastos Gerais'!$B$4:$B$1003=Analítico!$B63),-(Analítico!X$1&gt;='Fluxo de Gastos Gerais'!$D$4:$D$1003),-(Analítico!X$1&lt;='Fluxo de Gastos Gerais'!$E$4:$E$1003),-('Fluxo de Gastos Gerais'!$C$4:$C$1003))</f>
        <v>0</v>
      </c>
      <c r="Y63" s="152">
        <f>SUMPRODUCT(-('Fluxo de Gastos Gerais'!$B$4:$B$1003=Analítico!$B63),-(Analítico!Y$1&gt;='Fluxo de Gastos Gerais'!$D$4:$D$1003),-(Analítico!Y$1&lt;='Fluxo de Gastos Gerais'!$E$4:$E$1003),-('Fluxo de Gastos Gerais'!$C$4:$C$1003))</f>
        <v>0</v>
      </c>
      <c r="Z63" s="152">
        <f>SUMPRODUCT(-('Fluxo de Gastos Gerais'!$B$4:$B$1003=Analítico!$B63),-(Analítico!Z$1&gt;='Fluxo de Gastos Gerais'!$D$4:$D$1003),-(Analítico!Z$1&lt;='Fluxo de Gastos Gerais'!$E$4:$E$1003),-('Fluxo de Gastos Gerais'!$C$4:$C$1003))</f>
        <v>0</v>
      </c>
      <c r="AA63" s="152">
        <f>SUMPRODUCT(-('Fluxo de Gastos Gerais'!$B$4:$B$1003=Analítico!$B63),-(Analítico!AA$1&gt;='Fluxo de Gastos Gerais'!$D$4:$D$1003),-(Analítico!AA$1&lt;='Fluxo de Gastos Gerais'!$E$4:$E$1003),-('Fluxo de Gastos Gerais'!$C$4:$C$1003))</f>
        <v>0</v>
      </c>
      <c r="AB63" s="152">
        <f>SUMPRODUCT(-('Fluxo de Gastos Gerais'!$B$4:$B$1003=Analítico!$B63),-(Analítico!AB$1&gt;='Fluxo de Gastos Gerais'!$D$4:$D$1003),-(Analítico!AB$1&lt;='Fluxo de Gastos Gerais'!$E$4:$E$1003),-('Fluxo de Gastos Gerais'!$C$4:$C$1003))</f>
        <v>0</v>
      </c>
      <c r="AC63" s="152">
        <f>SUMPRODUCT(-('Fluxo de Gastos Gerais'!$B$4:$B$1003=Analítico!$B63),-(Analítico!AC$1&gt;='Fluxo de Gastos Gerais'!$D$4:$D$1003),-(Analítico!AC$1&lt;='Fluxo de Gastos Gerais'!$E$4:$E$1003),-('Fluxo de Gastos Gerais'!$C$4:$C$1003))</f>
        <v>0</v>
      </c>
      <c r="AD63" s="152">
        <f>SUMPRODUCT(-('Fluxo de Gastos Gerais'!$B$4:$B$1003=Analítico!$B63),-(Analítico!AD$1&gt;='Fluxo de Gastos Gerais'!$D$4:$D$1003),-(Analítico!AD$1&lt;='Fluxo de Gastos Gerais'!$E$4:$E$1003),-('Fluxo de Gastos Gerais'!$C$4:$C$1003))</f>
        <v>0</v>
      </c>
      <c r="AE63" s="152">
        <f>SUMPRODUCT(-('Fluxo de Gastos Gerais'!$B$4:$B$1003=Analítico!$B63),-(Analítico!AE$1&gt;='Fluxo de Gastos Gerais'!$D$4:$D$1003),-(Analítico!AE$1&lt;='Fluxo de Gastos Gerais'!$E$4:$E$1003),-('Fluxo de Gastos Gerais'!$C$4:$C$1003))</f>
        <v>0</v>
      </c>
      <c r="AF63" s="152">
        <f>SUMPRODUCT(-('Fluxo de Gastos Gerais'!$B$4:$B$1003=Analítico!$B63),-(Analítico!AF$1&gt;='Fluxo de Gastos Gerais'!$D$4:$D$1003),-(Analítico!AF$1&lt;='Fluxo de Gastos Gerais'!$E$4:$E$1003),-('Fluxo de Gastos Gerais'!$C$4:$C$1003))</f>
        <v>0</v>
      </c>
      <c r="AG63" s="152">
        <f>SUMPRODUCT(-('Fluxo de Gastos Gerais'!$B$4:$B$1003=Analítico!$B63),-(Analítico!AG$1&gt;='Fluxo de Gastos Gerais'!$D$4:$D$1003),-(Analítico!AG$1&lt;='Fluxo de Gastos Gerais'!$E$4:$E$1003),-('Fluxo de Gastos Gerais'!$C$4:$C$1003))</f>
        <v>0</v>
      </c>
      <c r="AH63" s="152">
        <f>SUMPRODUCT(-('Fluxo de Gastos Gerais'!$B$4:$B$1003=Analítico!$B63),-(Analítico!AH$1&gt;='Fluxo de Gastos Gerais'!$D$4:$D$1003),-(Analítico!AH$1&lt;='Fluxo de Gastos Gerais'!$E$4:$E$1003),-('Fluxo de Gastos Gerais'!$C$4:$C$1003))</f>
        <v>0</v>
      </c>
      <c r="AI63" s="152">
        <f>SUMPRODUCT(-('Fluxo de Gastos Gerais'!$B$4:$B$1003=Analítico!$B63),-(Analítico!AI$1&gt;='Fluxo de Gastos Gerais'!$D$4:$D$1003),-(Analítico!AI$1&lt;='Fluxo de Gastos Gerais'!$E$4:$E$1003),-('Fluxo de Gastos Gerais'!$C$4:$C$1003))</f>
        <v>0</v>
      </c>
      <c r="AJ63" s="152">
        <f>SUMPRODUCT(-('Fluxo de Gastos Gerais'!$B$4:$B$1003=Analítico!$B63),-(Analítico!AJ$1&gt;='Fluxo de Gastos Gerais'!$D$4:$D$1003),-(Analítico!AJ$1&lt;='Fluxo de Gastos Gerais'!$E$4:$E$1003),-('Fluxo de Gastos Gerais'!$C$4:$C$1003))</f>
        <v>0</v>
      </c>
      <c r="AK63" s="152">
        <f>SUMPRODUCT(-('Fluxo de Gastos Gerais'!$B$4:$B$1003=Analítico!$B63),-(Analítico!AK$1&gt;='Fluxo de Gastos Gerais'!$D$4:$D$1003),-(Analítico!AK$1&lt;='Fluxo de Gastos Gerais'!$E$4:$E$1003),-('Fluxo de Gastos Gerais'!$C$4:$C$1003))</f>
        <v>0</v>
      </c>
      <c r="AL63" s="152">
        <f>SUMPRODUCT(-('Fluxo de Gastos Gerais'!$B$4:$B$1003=Analítico!$B63),-(Analítico!AL$1&gt;='Fluxo de Gastos Gerais'!$D$4:$D$1003),-(Analítico!AL$1&lt;='Fluxo de Gastos Gerais'!$E$4:$E$1003),-('Fluxo de Gastos Gerais'!$C$4:$C$1003))</f>
        <v>0</v>
      </c>
      <c r="AM63" s="147">
        <f t="shared" si="48"/>
        <v>0</v>
      </c>
      <c r="AN63" s="159">
        <f t="shared" ca="1" si="49"/>
        <v>0</v>
      </c>
      <c r="AX63" s="254"/>
      <c r="AY63" s="254"/>
    </row>
    <row r="64" spans="1:57" s="101" customFormat="1" ht="23.25" customHeight="1">
      <c r="A64" s="221" t="s">
        <v>116</v>
      </c>
      <c r="B64" s="222" t="s">
        <v>38</v>
      </c>
      <c r="C64" s="152">
        <f>SUMPRODUCT(-('Fluxo de Gastos Gerais'!$B$4:$B$1003=Analítico!$B64),-(Analítico!C$1&gt;='Fluxo de Gastos Gerais'!$D$4:$D$1003),-(Analítico!C$1&lt;='Fluxo de Gastos Gerais'!$E$4:$E$1003),-('Fluxo de Gastos Gerais'!$C$4:$C$1003))</f>
        <v>2300</v>
      </c>
      <c r="D64" s="152">
        <f>SUMPRODUCT(-('Fluxo de Gastos Gerais'!$B$4:$B$1003=Analítico!$B64),-(Analítico!D$1&gt;='Fluxo de Gastos Gerais'!$D$4:$D$1003),-(Analítico!D$1&lt;='Fluxo de Gastos Gerais'!$E$4:$E$1003),-('Fluxo de Gastos Gerais'!$C$4:$C$1003))</f>
        <v>2300</v>
      </c>
      <c r="E64" s="152">
        <f>SUMPRODUCT(-('Fluxo de Gastos Gerais'!$B$4:$B$1003=Analítico!$B64),-(Analítico!E$1&gt;='Fluxo de Gastos Gerais'!$D$4:$D$1003),-(Analítico!E$1&lt;='Fluxo de Gastos Gerais'!$E$4:$E$1003),-('Fluxo de Gastos Gerais'!$C$4:$C$1003))</f>
        <v>2300</v>
      </c>
      <c r="F64" s="152">
        <f>SUMPRODUCT(-('Fluxo de Gastos Gerais'!$B$4:$B$1003=Analítico!$B64),-(Analítico!F$1&gt;='Fluxo de Gastos Gerais'!$D$4:$D$1003),-(Analítico!F$1&lt;='Fluxo de Gastos Gerais'!$E$4:$E$1003),-('Fluxo de Gastos Gerais'!$C$4:$C$1003))</f>
        <v>2300</v>
      </c>
      <c r="G64" s="152">
        <f>SUMPRODUCT(-('Fluxo de Gastos Gerais'!$B$4:$B$1003=Analítico!$B64),-(Analítico!G$1&gt;='Fluxo de Gastos Gerais'!$D$4:$D$1003),-(Analítico!G$1&lt;='Fluxo de Gastos Gerais'!$E$4:$E$1003),-('Fluxo de Gastos Gerais'!$C$4:$C$1003))</f>
        <v>2300</v>
      </c>
      <c r="H64" s="152">
        <f>SUMPRODUCT(-('Fluxo de Gastos Gerais'!$B$4:$B$1003=Analítico!$B64),-(Analítico!H$1&gt;='Fluxo de Gastos Gerais'!$D$4:$D$1003),-(Analítico!H$1&lt;='Fluxo de Gastos Gerais'!$E$4:$E$1003),-('Fluxo de Gastos Gerais'!$C$4:$C$1003))</f>
        <v>2300</v>
      </c>
      <c r="I64" s="152">
        <f>SUMPRODUCT(-('Fluxo de Gastos Gerais'!$B$4:$B$1003=Analítico!$B64),-(Analítico!I$1&gt;='Fluxo de Gastos Gerais'!$D$4:$D$1003),-(Analítico!I$1&lt;='Fluxo de Gastos Gerais'!$E$4:$E$1003),-('Fluxo de Gastos Gerais'!$C$4:$C$1003))</f>
        <v>2300</v>
      </c>
      <c r="J64" s="152">
        <f>SUMPRODUCT(-('Fluxo de Gastos Gerais'!$B$4:$B$1003=Analítico!$B64),-(Analítico!J$1&gt;='Fluxo de Gastos Gerais'!$D$4:$D$1003),-(Analítico!J$1&lt;='Fluxo de Gastos Gerais'!$E$4:$E$1003),-('Fluxo de Gastos Gerais'!$C$4:$C$1003))</f>
        <v>2300</v>
      </c>
      <c r="K64" s="152">
        <f>SUMPRODUCT(-('Fluxo de Gastos Gerais'!$B$4:$B$1003=Analítico!$B64),-(Analítico!K$1&gt;='Fluxo de Gastos Gerais'!$D$4:$D$1003),-(Analítico!K$1&lt;='Fluxo de Gastos Gerais'!$E$4:$E$1003),-('Fluxo de Gastos Gerais'!$C$4:$C$1003))</f>
        <v>2300</v>
      </c>
      <c r="L64" s="152">
        <f>SUMPRODUCT(-('Fluxo de Gastos Gerais'!$B$4:$B$1003=Analítico!$B64),-(Analítico!L$1&gt;='Fluxo de Gastos Gerais'!$D$4:$D$1003),-(Analítico!L$1&lt;='Fluxo de Gastos Gerais'!$E$4:$E$1003),-('Fluxo de Gastos Gerais'!$C$4:$C$1003))</f>
        <v>2300</v>
      </c>
      <c r="M64" s="152">
        <f>SUMPRODUCT(-('Fluxo de Gastos Gerais'!$B$4:$B$1003=Analítico!$B64),-(Analítico!M$1&gt;='Fluxo de Gastos Gerais'!$D$4:$D$1003),-(Analítico!M$1&lt;='Fluxo de Gastos Gerais'!$E$4:$E$1003),-('Fluxo de Gastos Gerais'!$C$4:$C$1003))</f>
        <v>2300</v>
      </c>
      <c r="N64" s="152">
        <f>SUMPRODUCT(-('Fluxo de Gastos Gerais'!$B$4:$B$1003=Analítico!$B64),-(Analítico!N$1&gt;='Fluxo de Gastos Gerais'!$D$4:$D$1003),-(Analítico!N$1&lt;='Fluxo de Gastos Gerais'!$E$4:$E$1003),-('Fluxo de Gastos Gerais'!$C$4:$C$1003))</f>
        <v>2300</v>
      </c>
      <c r="O64" s="152">
        <f>SUMPRODUCT(-('Fluxo de Gastos Gerais'!$B$4:$B$1003=Analítico!$B64),-(Analítico!O$1&gt;='Fluxo de Gastos Gerais'!$D$4:$D$1003),-(Analítico!O$1&lt;='Fluxo de Gastos Gerais'!$E$4:$E$1003),-('Fluxo de Gastos Gerais'!$C$4:$C$1003))</f>
        <v>2500</v>
      </c>
      <c r="P64" s="152">
        <f>SUMPRODUCT(-('Fluxo de Gastos Gerais'!$B$4:$B$1003=Analítico!$B64),-(Analítico!P$1&gt;='Fluxo de Gastos Gerais'!$D$4:$D$1003),-(Analítico!P$1&lt;='Fluxo de Gastos Gerais'!$E$4:$E$1003),-('Fluxo de Gastos Gerais'!$C$4:$C$1003))</f>
        <v>2500</v>
      </c>
      <c r="Q64" s="152">
        <f>SUMPRODUCT(-('Fluxo de Gastos Gerais'!$B$4:$B$1003=Analítico!$B64),-(Analítico!Q$1&gt;='Fluxo de Gastos Gerais'!$D$4:$D$1003),-(Analítico!Q$1&lt;='Fluxo de Gastos Gerais'!$E$4:$E$1003),-('Fluxo de Gastos Gerais'!$C$4:$C$1003))</f>
        <v>2500</v>
      </c>
      <c r="R64" s="152">
        <f>SUMPRODUCT(-('Fluxo de Gastos Gerais'!$B$4:$B$1003=Analítico!$B64),-(Analítico!R$1&gt;='Fluxo de Gastos Gerais'!$D$4:$D$1003),-(Analítico!R$1&lt;='Fluxo de Gastos Gerais'!$E$4:$E$1003),-('Fluxo de Gastos Gerais'!$C$4:$C$1003))</f>
        <v>2500</v>
      </c>
      <c r="S64" s="152">
        <f>SUMPRODUCT(-('Fluxo de Gastos Gerais'!$B$4:$B$1003=Analítico!$B64),-(Analítico!S$1&gt;='Fluxo de Gastos Gerais'!$D$4:$D$1003),-(Analítico!S$1&lt;='Fluxo de Gastos Gerais'!$E$4:$E$1003),-('Fluxo de Gastos Gerais'!$C$4:$C$1003))</f>
        <v>2500</v>
      </c>
      <c r="T64" s="152">
        <f>SUMPRODUCT(-('Fluxo de Gastos Gerais'!$B$4:$B$1003=Analítico!$B64),-(Analítico!T$1&gt;='Fluxo de Gastos Gerais'!$D$4:$D$1003),-(Analítico!T$1&lt;='Fluxo de Gastos Gerais'!$E$4:$E$1003),-('Fluxo de Gastos Gerais'!$C$4:$C$1003))</f>
        <v>2500</v>
      </c>
      <c r="U64" s="152">
        <f>SUMPRODUCT(-('Fluxo de Gastos Gerais'!$B$4:$B$1003=Analítico!$B64),-(Analítico!U$1&gt;='Fluxo de Gastos Gerais'!$D$4:$D$1003),-(Analítico!U$1&lt;='Fluxo de Gastos Gerais'!$E$4:$E$1003),-('Fluxo de Gastos Gerais'!$C$4:$C$1003))</f>
        <v>2500</v>
      </c>
      <c r="V64" s="152">
        <f>SUMPRODUCT(-('Fluxo de Gastos Gerais'!$B$4:$B$1003=Analítico!$B64),-(Analítico!V$1&gt;='Fluxo de Gastos Gerais'!$D$4:$D$1003),-(Analítico!V$1&lt;='Fluxo de Gastos Gerais'!$E$4:$E$1003),-('Fluxo de Gastos Gerais'!$C$4:$C$1003))</f>
        <v>2500</v>
      </c>
      <c r="W64" s="152">
        <f>SUMPRODUCT(-('Fluxo de Gastos Gerais'!$B$4:$B$1003=Analítico!$B64),-(Analítico!W$1&gt;='Fluxo de Gastos Gerais'!$D$4:$D$1003),-(Analítico!W$1&lt;='Fluxo de Gastos Gerais'!$E$4:$E$1003),-('Fluxo de Gastos Gerais'!$C$4:$C$1003))</f>
        <v>2500</v>
      </c>
      <c r="X64" s="152">
        <f>SUMPRODUCT(-('Fluxo de Gastos Gerais'!$B$4:$B$1003=Analítico!$B64),-(Analítico!X$1&gt;='Fluxo de Gastos Gerais'!$D$4:$D$1003),-(Analítico!X$1&lt;='Fluxo de Gastos Gerais'!$E$4:$E$1003),-('Fluxo de Gastos Gerais'!$C$4:$C$1003))</f>
        <v>2500</v>
      </c>
      <c r="Y64" s="152">
        <f>SUMPRODUCT(-('Fluxo de Gastos Gerais'!$B$4:$B$1003=Analítico!$B64),-(Analítico!Y$1&gt;='Fluxo de Gastos Gerais'!$D$4:$D$1003),-(Analítico!Y$1&lt;='Fluxo de Gastos Gerais'!$E$4:$E$1003),-('Fluxo de Gastos Gerais'!$C$4:$C$1003))</f>
        <v>2500</v>
      </c>
      <c r="Z64" s="152">
        <f>SUMPRODUCT(-('Fluxo de Gastos Gerais'!$B$4:$B$1003=Analítico!$B64),-(Analítico!Z$1&gt;='Fluxo de Gastos Gerais'!$D$4:$D$1003),-(Analítico!Z$1&lt;='Fluxo de Gastos Gerais'!$E$4:$E$1003),-('Fluxo de Gastos Gerais'!$C$4:$C$1003))</f>
        <v>2500</v>
      </c>
      <c r="AA64" s="152">
        <f>SUMPRODUCT(-('Fluxo de Gastos Gerais'!$B$4:$B$1003=Analítico!$B64),-(Analítico!AA$1&gt;='Fluxo de Gastos Gerais'!$D$4:$D$1003),-(Analítico!AA$1&lt;='Fluxo de Gastos Gerais'!$E$4:$E$1003),-('Fluxo de Gastos Gerais'!$C$4:$C$1003))</f>
        <v>0</v>
      </c>
      <c r="AB64" s="152">
        <f>SUMPRODUCT(-('Fluxo de Gastos Gerais'!$B$4:$B$1003=Analítico!$B64),-(Analítico!AB$1&gt;='Fluxo de Gastos Gerais'!$D$4:$D$1003),-(Analítico!AB$1&lt;='Fluxo de Gastos Gerais'!$E$4:$E$1003),-('Fluxo de Gastos Gerais'!$C$4:$C$1003))</f>
        <v>0</v>
      </c>
      <c r="AC64" s="152">
        <f>SUMPRODUCT(-('Fluxo de Gastos Gerais'!$B$4:$B$1003=Analítico!$B64),-(Analítico!AC$1&gt;='Fluxo de Gastos Gerais'!$D$4:$D$1003),-(Analítico!AC$1&lt;='Fluxo de Gastos Gerais'!$E$4:$E$1003),-('Fluxo de Gastos Gerais'!$C$4:$C$1003))</f>
        <v>0</v>
      </c>
      <c r="AD64" s="152">
        <f>SUMPRODUCT(-('Fluxo de Gastos Gerais'!$B$4:$B$1003=Analítico!$B64),-(Analítico!AD$1&gt;='Fluxo de Gastos Gerais'!$D$4:$D$1003),-(Analítico!AD$1&lt;='Fluxo de Gastos Gerais'!$E$4:$E$1003),-('Fluxo de Gastos Gerais'!$C$4:$C$1003))</f>
        <v>0</v>
      </c>
      <c r="AE64" s="152">
        <f>SUMPRODUCT(-('Fluxo de Gastos Gerais'!$B$4:$B$1003=Analítico!$B64),-(Analítico!AE$1&gt;='Fluxo de Gastos Gerais'!$D$4:$D$1003),-(Analítico!AE$1&lt;='Fluxo de Gastos Gerais'!$E$4:$E$1003),-('Fluxo de Gastos Gerais'!$C$4:$C$1003))</f>
        <v>0</v>
      </c>
      <c r="AF64" s="152">
        <f>SUMPRODUCT(-('Fluxo de Gastos Gerais'!$B$4:$B$1003=Analítico!$B64),-(Analítico!AF$1&gt;='Fluxo de Gastos Gerais'!$D$4:$D$1003),-(Analítico!AF$1&lt;='Fluxo de Gastos Gerais'!$E$4:$E$1003),-('Fluxo de Gastos Gerais'!$C$4:$C$1003))</f>
        <v>0</v>
      </c>
      <c r="AG64" s="152">
        <f>SUMPRODUCT(-('Fluxo de Gastos Gerais'!$B$4:$B$1003=Analítico!$B64),-(Analítico!AG$1&gt;='Fluxo de Gastos Gerais'!$D$4:$D$1003),-(Analítico!AG$1&lt;='Fluxo de Gastos Gerais'!$E$4:$E$1003),-('Fluxo de Gastos Gerais'!$C$4:$C$1003))</f>
        <v>0</v>
      </c>
      <c r="AH64" s="152">
        <f>SUMPRODUCT(-('Fluxo de Gastos Gerais'!$B$4:$B$1003=Analítico!$B64),-(Analítico!AH$1&gt;='Fluxo de Gastos Gerais'!$D$4:$D$1003),-(Analítico!AH$1&lt;='Fluxo de Gastos Gerais'!$E$4:$E$1003),-('Fluxo de Gastos Gerais'!$C$4:$C$1003))</f>
        <v>0</v>
      </c>
      <c r="AI64" s="152">
        <f>SUMPRODUCT(-('Fluxo de Gastos Gerais'!$B$4:$B$1003=Analítico!$B64),-(Analítico!AI$1&gt;='Fluxo de Gastos Gerais'!$D$4:$D$1003),-(Analítico!AI$1&lt;='Fluxo de Gastos Gerais'!$E$4:$E$1003),-('Fluxo de Gastos Gerais'!$C$4:$C$1003))</f>
        <v>0</v>
      </c>
      <c r="AJ64" s="152">
        <f>SUMPRODUCT(-('Fluxo de Gastos Gerais'!$B$4:$B$1003=Analítico!$B64),-(Analítico!AJ$1&gt;='Fluxo de Gastos Gerais'!$D$4:$D$1003),-(Analítico!AJ$1&lt;='Fluxo de Gastos Gerais'!$E$4:$E$1003),-('Fluxo de Gastos Gerais'!$C$4:$C$1003))</f>
        <v>0</v>
      </c>
      <c r="AK64" s="152">
        <f>SUMPRODUCT(-('Fluxo de Gastos Gerais'!$B$4:$B$1003=Analítico!$B64),-(Analítico!AK$1&gt;='Fluxo de Gastos Gerais'!$D$4:$D$1003),-(Analítico!AK$1&lt;='Fluxo de Gastos Gerais'!$E$4:$E$1003),-('Fluxo de Gastos Gerais'!$C$4:$C$1003))</f>
        <v>0</v>
      </c>
      <c r="AL64" s="152">
        <f>SUMPRODUCT(-('Fluxo de Gastos Gerais'!$B$4:$B$1003=Analítico!$B64),-(Analítico!AL$1&gt;='Fluxo de Gastos Gerais'!$D$4:$D$1003),-(Analítico!AL$1&lt;='Fluxo de Gastos Gerais'!$E$4:$E$1003),-('Fluxo de Gastos Gerais'!$C$4:$C$1003))</f>
        <v>0</v>
      </c>
      <c r="AM64" s="147">
        <f t="shared" si="48"/>
        <v>57600</v>
      </c>
      <c r="AN64" s="159">
        <f t="shared" ca="1" si="49"/>
        <v>1.5003898657351657E-2</v>
      </c>
      <c r="AX64" s="254"/>
      <c r="AY64" s="254"/>
    </row>
    <row r="65" spans="1:51" s="101" customFormat="1" ht="23.25" customHeight="1">
      <c r="A65" s="221" t="s">
        <v>117</v>
      </c>
      <c r="B65" s="222" t="s">
        <v>37</v>
      </c>
      <c r="C65" s="152">
        <f>SUMPRODUCT(-('Fluxo de Gastos Gerais'!$B$4:$B$1003=Analítico!$B65),-(Analítico!C$1&gt;='Fluxo de Gastos Gerais'!$D$4:$D$1003),-(Analítico!C$1&lt;='Fluxo de Gastos Gerais'!$E$4:$E$1003),-('Fluxo de Gastos Gerais'!$C$4:$C$1003))</f>
        <v>1840</v>
      </c>
      <c r="D65" s="152">
        <f>SUMPRODUCT(-('Fluxo de Gastos Gerais'!$B$4:$B$1003=Analítico!$B65),-(Analítico!D$1&gt;='Fluxo de Gastos Gerais'!$D$4:$D$1003),-(Analítico!D$1&lt;='Fluxo de Gastos Gerais'!$E$4:$E$1003),-('Fluxo de Gastos Gerais'!$C$4:$C$1003))</f>
        <v>1840</v>
      </c>
      <c r="E65" s="152">
        <f>SUMPRODUCT(-('Fluxo de Gastos Gerais'!$B$4:$B$1003=Analítico!$B65),-(Analítico!E$1&gt;='Fluxo de Gastos Gerais'!$D$4:$D$1003),-(Analítico!E$1&lt;='Fluxo de Gastos Gerais'!$E$4:$E$1003),-('Fluxo de Gastos Gerais'!$C$4:$C$1003))</f>
        <v>1840</v>
      </c>
      <c r="F65" s="152">
        <f>SUMPRODUCT(-('Fluxo de Gastos Gerais'!$B$4:$B$1003=Analítico!$B65),-(Analítico!F$1&gt;='Fluxo de Gastos Gerais'!$D$4:$D$1003),-(Analítico!F$1&lt;='Fluxo de Gastos Gerais'!$E$4:$E$1003),-('Fluxo de Gastos Gerais'!$C$4:$C$1003))</f>
        <v>1840</v>
      </c>
      <c r="G65" s="152">
        <f>SUMPRODUCT(-('Fluxo de Gastos Gerais'!$B$4:$B$1003=Analítico!$B65),-(Analítico!G$1&gt;='Fluxo de Gastos Gerais'!$D$4:$D$1003),-(Analítico!G$1&lt;='Fluxo de Gastos Gerais'!$E$4:$E$1003),-('Fluxo de Gastos Gerais'!$C$4:$C$1003))</f>
        <v>1840</v>
      </c>
      <c r="H65" s="152">
        <f>SUMPRODUCT(-('Fluxo de Gastos Gerais'!$B$4:$B$1003=Analítico!$B65),-(Analítico!H$1&gt;='Fluxo de Gastos Gerais'!$D$4:$D$1003),-(Analítico!H$1&lt;='Fluxo de Gastos Gerais'!$E$4:$E$1003),-('Fluxo de Gastos Gerais'!$C$4:$C$1003))</f>
        <v>1840</v>
      </c>
      <c r="I65" s="152">
        <f>SUMPRODUCT(-('Fluxo de Gastos Gerais'!$B$4:$B$1003=Analítico!$B65),-(Analítico!I$1&gt;='Fluxo de Gastos Gerais'!$D$4:$D$1003),-(Analítico!I$1&lt;='Fluxo de Gastos Gerais'!$E$4:$E$1003),-('Fluxo de Gastos Gerais'!$C$4:$C$1003))</f>
        <v>1840</v>
      </c>
      <c r="J65" s="152">
        <f>SUMPRODUCT(-('Fluxo de Gastos Gerais'!$B$4:$B$1003=Analítico!$B65),-(Analítico!J$1&gt;='Fluxo de Gastos Gerais'!$D$4:$D$1003),-(Analítico!J$1&lt;='Fluxo de Gastos Gerais'!$E$4:$E$1003),-('Fluxo de Gastos Gerais'!$C$4:$C$1003))</f>
        <v>1840</v>
      </c>
      <c r="K65" s="152">
        <f>SUMPRODUCT(-('Fluxo de Gastos Gerais'!$B$4:$B$1003=Analítico!$B65),-(Analítico!K$1&gt;='Fluxo de Gastos Gerais'!$D$4:$D$1003),-(Analítico!K$1&lt;='Fluxo de Gastos Gerais'!$E$4:$E$1003),-('Fluxo de Gastos Gerais'!$C$4:$C$1003))</f>
        <v>1840</v>
      </c>
      <c r="L65" s="152">
        <f>SUMPRODUCT(-('Fluxo de Gastos Gerais'!$B$4:$B$1003=Analítico!$B65),-(Analítico!L$1&gt;='Fluxo de Gastos Gerais'!$D$4:$D$1003),-(Analítico!L$1&lt;='Fluxo de Gastos Gerais'!$E$4:$E$1003),-('Fluxo de Gastos Gerais'!$C$4:$C$1003))</f>
        <v>1840</v>
      </c>
      <c r="M65" s="152">
        <f>SUMPRODUCT(-('Fluxo de Gastos Gerais'!$B$4:$B$1003=Analítico!$B65),-(Analítico!M$1&gt;='Fluxo de Gastos Gerais'!$D$4:$D$1003),-(Analítico!M$1&lt;='Fluxo de Gastos Gerais'!$E$4:$E$1003),-('Fluxo de Gastos Gerais'!$C$4:$C$1003))</f>
        <v>1840</v>
      </c>
      <c r="N65" s="152">
        <f>SUMPRODUCT(-('Fluxo de Gastos Gerais'!$B$4:$B$1003=Analítico!$B65),-(Analítico!N$1&gt;='Fluxo de Gastos Gerais'!$D$4:$D$1003),-(Analítico!N$1&lt;='Fluxo de Gastos Gerais'!$E$4:$E$1003),-('Fluxo de Gastos Gerais'!$C$4:$C$1003))</f>
        <v>1840</v>
      </c>
      <c r="O65" s="152">
        <f>SUMPRODUCT(-('Fluxo de Gastos Gerais'!$B$4:$B$1003=Analítico!$B65),-(Analítico!O$1&gt;='Fluxo de Gastos Gerais'!$D$4:$D$1003),-(Analítico!O$1&lt;='Fluxo de Gastos Gerais'!$E$4:$E$1003),-('Fluxo de Gastos Gerais'!$C$4:$C$1003))</f>
        <v>2000</v>
      </c>
      <c r="P65" s="152">
        <f>SUMPRODUCT(-('Fluxo de Gastos Gerais'!$B$4:$B$1003=Analítico!$B65),-(Analítico!P$1&gt;='Fluxo de Gastos Gerais'!$D$4:$D$1003),-(Analítico!P$1&lt;='Fluxo de Gastos Gerais'!$E$4:$E$1003),-('Fluxo de Gastos Gerais'!$C$4:$C$1003))</f>
        <v>2000</v>
      </c>
      <c r="Q65" s="152">
        <f>SUMPRODUCT(-('Fluxo de Gastos Gerais'!$B$4:$B$1003=Analítico!$B65),-(Analítico!Q$1&gt;='Fluxo de Gastos Gerais'!$D$4:$D$1003),-(Analítico!Q$1&lt;='Fluxo de Gastos Gerais'!$E$4:$E$1003),-('Fluxo de Gastos Gerais'!$C$4:$C$1003))</f>
        <v>2000</v>
      </c>
      <c r="R65" s="152">
        <f>SUMPRODUCT(-('Fluxo de Gastos Gerais'!$B$4:$B$1003=Analítico!$B65),-(Analítico!R$1&gt;='Fluxo de Gastos Gerais'!$D$4:$D$1003),-(Analítico!R$1&lt;='Fluxo de Gastos Gerais'!$E$4:$E$1003),-('Fluxo de Gastos Gerais'!$C$4:$C$1003))</f>
        <v>2000</v>
      </c>
      <c r="S65" s="152">
        <f>SUMPRODUCT(-('Fluxo de Gastos Gerais'!$B$4:$B$1003=Analítico!$B65),-(Analítico!S$1&gt;='Fluxo de Gastos Gerais'!$D$4:$D$1003),-(Analítico!S$1&lt;='Fluxo de Gastos Gerais'!$E$4:$E$1003),-('Fluxo de Gastos Gerais'!$C$4:$C$1003))</f>
        <v>2000</v>
      </c>
      <c r="T65" s="152">
        <f>SUMPRODUCT(-('Fluxo de Gastos Gerais'!$B$4:$B$1003=Analítico!$B65),-(Analítico!T$1&gt;='Fluxo de Gastos Gerais'!$D$4:$D$1003),-(Analítico!T$1&lt;='Fluxo de Gastos Gerais'!$E$4:$E$1003),-('Fluxo de Gastos Gerais'!$C$4:$C$1003))</f>
        <v>2000</v>
      </c>
      <c r="U65" s="152">
        <f>SUMPRODUCT(-('Fluxo de Gastos Gerais'!$B$4:$B$1003=Analítico!$B65),-(Analítico!U$1&gt;='Fluxo de Gastos Gerais'!$D$4:$D$1003),-(Analítico!U$1&lt;='Fluxo de Gastos Gerais'!$E$4:$E$1003),-('Fluxo de Gastos Gerais'!$C$4:$C$1003))</f>
        <v>2000</v>
      </c>
      <c r="V65" s="152">
        <f>SUMPRODUCT(-('Fluxo de Gastos Gerais'!$B$4:$B$1003=Analítico!$B65),-(Analítico!V$1&gt;='Fluxo de Gastos Gerais'!$D$4:$D$1003),-(Analítico!V$1&lt;='Fluxo de Gastos Gerais'!$E$4:$E$1003),-('Fluxo de Gastos Gerais'!$C$4:$C$1003))</f>
        <v>2000</v>
      </c>
      <c r="W65" s="152">
        <f>SUMPRODUCT(-('Fluxo de Gastos Gerais'!$B$4:$B$1003=Analítico!$B65),-(Analítico!W$1&gt;='Fluxo de Gastos Gerais'!$D$4:$D$1003),-(Analítico!W$1&lt;='Fluxo de Gastos Gerais'!$E$4:$E$1003),-('Fluxo de Gastos Gerais'!$C$4:$C$1003))</f>
        <v>2000</v>
      </c>
      <c r="X65" s="152">
        <f>SUMPRODUCT(-('Fluxo de Gastos Gerais'!$B$4:$B$1003=Analítico!$B65),-(Analítico!X$1&gt;='Fluxo de Gastos Gerais'!$D$4:$D$1003),-(Analítico!X$1&lt;='Fluxo de Gastos Gerais'!$E$4:$E$1003),-('Fluxo de Gastos Gerais'!$C$4:$C$1003))</f>
        <v>2000</v>
      </c>
      <c r="Y65" s="152">
        <f>SUMPRODUCT(-('Fluxo de Gastos Gerais'!$B$4:$B$1003=Analítico!$B65),-(Analítico!Y$1&gt;='Fluxo de Gastos Gerais'!$D$4:$D$1003),-(Analítico!Y$1&lt;='Fluxo de Gastos Gerais'!$E$4:$E$1003),-('Fluxo de Gastos Gerais'!$C$4:$C$1003))</f>
        <v>2000</v>
      </c>
      <c r="Z65" s="152">
        <f>SUMPRODUCT(-('Fluxo de Gastos Gerais'!$B$4:$B$1003=Analítico!$B65),-(Analítico!Z$1&gt;='Fluxo de Gastos Gerais'!$D$4:$D$1003),-(Analítico!Z$1&lt;='Fluxo de Gastos Gerais'!$E$4:$E$1003),-('Fluxo de Gastos Gerais'!$C$4:$C$1003))</f>
        <v>2000</v>
      </c>
      <c r="AA65" s="152">
        <f>SUMPRODUCT(-('Fluxo de Gastos Gerais'!$B$4:$B$1003=Analítico!$B65),-(Analítico!AA$1&gt;='Fluxo de Gastos Gerais'!$D$4:$D$1003),-(Analítico!AA$1&lt;='Fluxo de Gastos Gerais'!$E$4:$E$1003),-('Fluxo de Gastos Gerais'!$C$4:$C$1003))</f>
        <v>0</v>
      </c>
      <c r="AB65" s="152">
        <f>SUMPRODUCT(-('Fluxo de Gastos Gerais'!$B$4:$B$1003=Analítico!$B65),-(Analítico!AB$1&gt;='Fluxo de Gastos Gerais'!$D$4:$D$1003),-(Analítico!AB$1&lt;='Fluxo de Gastos Gerais'!$E$4:$E$1003),-('Fluxo de Gastos Gerais'!$C$4:$C$1003))</f>
        <v>0</v>
      </c>
      <c r="AC65" s="152">
        <f>SUMPRODUCT(-('Fluxo de Gastos Gerais'!$B$4:$B$1003=Analítico!$B65),-(Analítico!AC$1&gt;='Fluxo de Gastos Gerais'!$D$4:$D$1003),-(Analítico!AC$1&lt;='Fluxo de Gastos Gerais'!$E$4:$E$1003),-('Fluxo de Gastos Gerais'!$C$4:$C$1003))</f>
        <v>0</v>
      </c>
      <c r="AD65" s="152">
        <f>SUMPRODUCT(-('Fluxo de Gastos Gerais'!$B$4:$B$1003=Analítico!$B65),-(Analítico!AD$1&gt;='Fluxo de Gastos Gerais'!$D$4:$D$1003),-(Analítico!AD$1&lt;='Fluxo de Gastos Gerais'!$E$4:$E$1003),-('Fluxo de Gastos Gerais'!$C$4:$C$1003))</f>
        <v>0</v>
      </c>
      <c r="AE65" s="152">
        <f>SUMPRODUCT(-('Fluxo de Gastos Gerais'!$B$4:$B$1003=Analítico!$B65),-(Analítico!AE$1&gt;='Fluxo de Gastos Gerais'!$D$4:$D$1003),-(Analítico!AE$1&lt;='Fluxo de Gastos Gerais'!$E$4:$E$1003),-('Fluxo de Gastos Gerais'!$C$4:$C$1003))</f>
        <v>0</v>
      </c>
      <c r="AF65" s="152">
        <f>SUMPRODUCT(-('Fluxo de Gastos Gerais'!$B$4:$B$1003=Analítico!$B65),-(Analítico!AF$1&gt;='Fluxo de Gastos Gerais'!$D$4:$D$1003),-(Analítico!AF$1&lt;='Fluxo de Gastos Gerais'!$E$4:$E$1003),-('Fluxo de Gastos Gerais'!$C$4:$C$1003))</f>
        <v>0</v>
      </c>
      <c r="AG65" s="152">
        <f>SUMPRODUCT(-('Fluxo de Gastos Gerais'!$B$4:$B$1003=Analítico!$B65),-(Analítico!AG$1&gt;='Fluxo de Gastos Gerais'!$D$4:$D$1003),-(Analítico!AG$1&lt;='Fluxo de Gastos Gerais'!$E$4:$E$1003),-('Fluxo de Gastos Gerais'!$C$4:$C$1003))</f>
        <v>0</v>
      </c>
      <c r="AH65" s="152">
        <f>SUMPRODUCT(-('Fluxo de Gastos Gerais'!$B$4:$B$1003=Analítico!$B65),-(Analítico!AH$1&gt;='Fluxo de Gastos Gerais'!$D$4:$D$1003),-(Analítico!AH$1&lt;='Fluxo de Gastos Gerais'!$E$4:$E$1003),-('Fluxo de Gastos Gerais'!$C$4:$C$1003))</f>
        <v>0</v>
      </c>
      <c r="AI65" s="152">
        <f>SUMPRODUCT(-('Fluxo de Gastos Gerais'!$B$4:$B$1003=Analítico!$B65),-(Analítico!AI$1&gt;='Fluxo de Gastos Gerais'!$D$4:$D$1003),-(Analítico!AI$1&lt;='Fluxo de Gastos Gerais'!$E$4:$E$1003),-('Fluxo de Gastos Gerais'!$C$4:$C$1003))</f>
        <v>0</v>
      </c>
      <c r="AJ65" s="152">
        <f>SUMPRODUCT(-('Fluxo de Gastos Gerais'!$B$4:$B$1003=Analítico!$B65),-(Analítico!AJ$1&gt;='Fluxo de Gastos Gerais'!$D$4:$D$1003),-(Analítico!AJ$1&lt;='Fluxo de Gastos Gerais'!$E$4:$E$1003),-('Fluxo de Gastos Gerais'!$C$4:$C$1003))</f>
        <v>0</v>
      </c>
      <c r="AK65" s="152">
        <f>SUMPRODUCT(-('Fluxo de Gastos Gerais'!$B$4:$B$1003=Analítico!$B65),-(Analítico!AK$1&gt;='Fluxo de Gastos Gerais'!$D$4:$D$1003),-(Analítico!AK$1&lt;='Fluxo de Gastos Gerais'!$E$4:$E$1003),-('Fluxo de Gastos Gerais'!$C$4:$C$1003))</f>
        <v>0</v>
      </c>
      <c r="AL65" s="152">
        <f>SUMPRODUCT(-('Fluxo de Gastos Gerais'!$B$4:$B$1003=Analítico!$B65),-(Analítico!AL$1&gt;='Fluxo de Gastos Gerais'!$D$4:$D$1003),-(Analítico!AL$1&lt;='Fluxo de Gastos Gerais'!$E$4:$E$1003),-('Fluxo de Gastos Gerais'!$C$4:$C$1003))</f>
        <v>0</v>
      </c>
      <c r="AM65" s="147">
        <f t="shared" si="48"/>
        <v>46080</v>
      </c>
      <c r="AN65" s="159">
        <f t="shared" ca="1" si="49"/>
        <v>1.2003118925881327E-2</v>
      </c>
      <c r="AX65" s="254"/>
      <c r="AY65" s="254"/>
    </row>
    <row r="66" spans="1:51" s="101" customFormat="1" ht="23.25" customHeight="1">
      <c r="A66" s="221" t="s">
        <v>118</v>
      </c>
      <c r="B66" s="222" t="s">
        <v>356</v>
      </c>
      <c r="C66" s="152">
        <f>SUMPRODUCT(-('Fluxo de Gastos Gerais'!$B$4:$B$1003=Analítico!$B66),-(Analítico!C$1&gt;='Fluxo de Gastos Gerais'!$D$4:$D$1003),-(Analítico!C$1&lt;='Fluxo de Gastos Gerais'!$E$4:$E$1003),-('Fluxo de Gastos Gerais'!$C$4:$C$1003))</f>
        <v>552</v>
      </c>
      <c r="D66" s="152">
        <f>SUMPRODUCT(-('Fluxo de Gastos Gerais'!$B$4:$B$1003=Analítico!$B66),-(Analítico!D$1&gt;='Fluxo de Gastos Gerais'!$D$4:$D$1003),-(Analítico!D$1&lt;='Fluxo de Gastos Gerais'!$E$4:$E$1003),-('Fluxo de Gastos Gerais'!$C$4:$C$1003))</f>
        <v>552</v>
      </c>
      <c r="E66" s="152">
        <f>SUMPRODUCT(-('Fluxo de Gastos Gerais'!$B$4:$B$1003=Analítico!$B66),-(Analítico!E$1&gt;='Fluxo de Gastos Gerais'!$D$4:$D$1003),-(Analítico!E$1&lt;='Fluxo de Gastos Gerais'!$E$4:$E$1003),-('Fluxo de Gastos Gerais'!$C$4:$C$1003))</f>
        <v>552</v>
      </c>
      <c r="F66" s="152">
        <f>SUMPRODUCT(-('Fluxo de Gastos Gerais'!$B$4:$B$1003=Analítico!$B66),-(Analítico!F$1&gt;='Fluxo de Gastos Gerais'!$D$4:$D$1003),-(Analítico!F$1&lt;='Fluxo de Gastos Gerais'!$E$4:$E$1003),-('Fluxo de Gastos Gerais'!$C$4:$C$1003))</f>
        <v>552</v>
      </c>
      <c r="G66" s="152">
        <f>SUMPRODUCT(-('Fluxo de Gastos Gerais'!$B$4:$B$1003=Analítico!$B66),-(Analítico!G$1&gt;='Fluxo de Gastos Gerais'!$D$4:$D$1003),-(Analítico!G$1&lt;='Fluxo de Gastos Gerais'!$E$4:$E$1003),-('Fluxo de Gastos Gerais'!$C$4:$C$1003))</f>
        <v>552</v>
      </c>
      <c r="H66" s="152">
        <f>SUMPRODUCT(-('Fluxo de Gastos Gerais'!$B$4:$B$1003=Analítico!$B66),-(Analítico!H$1&gt;='Fluxo de Gastos Gerais'!$D$4:$D$1003),-(Analítico!H$1&lt;='Fluxo de Gastos Gerais'!$E$4:$E$1003),-('Fluxo de Gastos Gerais'!$C$4:$C$1003))</f>
        <v>552</v>
      </c>
      <c r="I66" s="152">
        <f>SUMPRODUCT(-('Fluxo de Gastos Gerais'!$B$4:$B$1003=Analítico!$B66),-(Analítico!I$1&gt;='Fluxo de Gastos Gerais'!$D$4:$D$1003),-(Analítico!I$1&lt;='Fluxo de Gastos Gerais'!$E$4:$E$1003),-('Fluxo de Gastos Gerais'!$C$4:$C$1003))</f>
        <v>552</v>
      </c>
      <c r="J66" s="152">
        <f>SUMPRODUCT(-('Fluxo de Gastos Gerais'!$B$4:$B$1003=Analítico!$B66),-(Analítico!J$1&gt;='Fluxo de Gastos Gerais'!$D$4:$D$1003),-(Analítico!J$1&lt;='Fluxo de Gastos Gerais'!$E$4:$E$1003),-('Fluxo de Gastos Gerais'!$C$4:$C$1003))</f>
        <v>552</v>
      </c>
      <c r="K66" s="152">
        <f>SUMPRODUCT(-('Fluxo de Gastos Gerais'!$B$4:$B$1003=Analítico!$B66),-(Analítico!K$1&gt;='Fluxo de Gastos Gerais'!$D$4:$D$1003),-(Analítico!K$1&lt;='Fluxo de Gastos Gerais'!$E$4:$E$1003),-('Fluxo de Gastos Gerais'!$C$4:$C$1003))</f>
        <v>552</v>
      </c>
      <c r="L66" s="152">
        <f>SUMPRODUCT(-('Fluxo de Gastos Gerais'!$B$4:$B$1003=Analítico!$B66),-(Analítico!L$1&gt;='Fluxo de Gastos Gerais'!$D$4:$D$1003),-(Analítico!L$1&lt;='Fluxo de Gastos Gerais'!$E$4:$E$1003),-('Fluxo de Gastos Gerais'!$C$4:$C$1003))</f>
        <v>552</v>
      </c>
      <c r="M66" s="152">
        <f>SUMPRODUCT(-('Fluxo de Gastos Gerais'!$B$4:$B$1003=Analítico!$B66),-(Analítico!M$1&gt;='Fluxo de Gastos Gerais'!$D$4:$D$1003),-(Analítico!M$1&lt;='Fluxo de Gastos Gerais'!$E$4:$E$1003),-('Fluxo de Gastos Gerais'!$C$4:$C$1003))</f>
        <v>552</v>
      </c>
      <c r="N66" s="152">
        <f>SUMPRODUCT(-('Fluxo de Gastos Gerais'!$B$4:$B$1003=Analítico!$B66),-(Analítico!N$1&gt;='Fluxo de Gastos Gerais'!$D$4:$D$1003),-(Analítico!N$1&lt;='Fluxo de Gastos Gerais'!$E$4:$E$1003),-('Fluxo de Gastos Gerais'!$C$4:$C$1003))</f>
        <v>552</v>
      </c>
      <c r="O66" s="152">
        <f>SUMPRODUCT(-('Fluxo de Gastos Gerais'!$B$4:$B$1003=Analítico!$B66),-(Analítico!O$1&gt;='Fluxo de Gastos Gerais'!$D$4:$D$1003),-(Analítico!O$1&lt;='Fluxo de Gastos Gerais'!$E$4:$E$1003),-('Fluxo de Gastos Gerais'!$C$4:$C$1003))</f>
        <v>600</v>
      </c>
      <c r="P66" s="152">
        <f>SUMPRODUCT(-('Fluxo de Gastos Gerais'!$B$4:$B$1003=Analítico!$B66),-(Analítico!P$1&gt;='Fluxo de Gastos Gerais'!$D$4:$D$1003),-(Analítico!P$1&lt;='Fluxo de Gastos Gerais'!$E$4:$E$1003),-('Fluxo de Gastos Gerais'!$C$4:$C$1003))</f>
        <v>600</v>
      </c>
      <c r="Q66" s="152">
        <f>SUMPRODUCT(-('Fluxo de Gastos Gerais'!$B$4:$B$1003=Analítico!$B66),-(Analítico!Q$1&gt;='Fluxo de Gastos Gerais'!$D$4:$D$1003),-(Analítico!Q$1&lt;='Fluxo de Gastos Gerais'!$E$4:$E$1003),-('Fluxo de Gastos Gerais'!$C$4:$C$1003))</f>
        <v>600</v>
      </c>
      <c r="R66" s="152">
        <f>SUMPRODUCT(-('Fluxo de Gastos Gerais'!$B$4:$B$1003=Analítico!$B66),-(Analítico!R$1&gt;='Fluxo de Gastos Gerais'!$D$4:$D$1003),-(Analítico!R$1&lt;='Fluxo de Gastos Gerais'!$E$4:$E$1003),-('Fluxo de Gastos Gerais'!$C$4:$C$1003))</f>
        <v>600</v>
      </c>
      <c r="S66" s="152">
        <f>SUMPRODUCT(-('Fluxo de Gastos Gerais'!$B$4:$B$1003=Analítico!$B66),-(Analítico!S$1&gt;='Fluxo de Gastos Gerais'!$D$4:$D$1003),-(Analítico!S$1&lt;='Fluxo de Gastos Gerais'!$E$4:$E$1003),-('Fluxo de Gastos Gerais'!$C$4:$C$1003))</f>
        <v>600</v>
      </c>
      <c r="T66" s="152">
        <f>SUMPRODUCT(-('Fluxo de Gastos Gerais'!$B$4:$B$1003=Analítico!$B66),-(Analítico!T$1&gt;='Fluxo de Gastos Gerais'!$D$4:$D$1003),-(Analítico!T$1&lt;='Fluxo de Gastos Gerais'!$E$4:$E$1003),-('Fluxo de Gastos Gerais'!$C$4:$C$1003))</f>
        <v>600</v>
      </c>
      <c r="U66" s="152">
        <f>SUMPRODUCT(-('Fluxo de Gastos Gerais'!$B$4:$B$1003=Analítico!$B66),-(Analítico!U$1&gt;='Fluxo de Gastos Gerais'!$D$4:$D$1003),-(Analítico!U$1&lt;='Fluxo de Gastos Gerais'!$E$4:$E$1003),-('Fluxo de Gastos Gerais'!$C$4:$C$1003))</f>
        <v>600</v>
      </c>
      <c r="V66" s="152">
        <f>SUMPRODUCT(-('Fluxo de Gastos Gerais'!$B$4:$B$1003=Analítico!$B66),-(Analítico!V$1&gt;='Fluxo de Gastos Gerais'!$D$4:$D$1003),-(Analítico!V$1&lt;='Fluxo de Gastos Gerais'!$E$4:$E$1003),-('Fluxo de Gastos Gerais'!$C$4:$C$1003))</f>
        <v>600</v>
      </c>
      <c r="W66" s="152">
        <f>SUMPRODUCT(-('Fluxo de Gastos Gerais'!$B$4:$B$1003=Analítico!$B66),-(Analítico!W$1&gt;='Fluxo de Gastos Gerais'!$D$4:$D$1003),-(Analítico!W$1&lt;='Fluxo de Gastos Gerais'!$E$4:$E$1003),-('Fluxo de Gastos Gerais'!$C$4:$C$1003))</f>
        <v>600</v>
      </c>
      <c r="X66" s="152">
        <f>SUMPRODUCT(-('Fluxo de Gastos Gerais'!$B$4:$B$1003=Analítico!$B66),-(Analítico!X$1&gt;='Fluxo de Gastos Gerais'!$D$4:$D$1003),-(Analítico!X$1&lt;='Fluxo de Gastos Gerais'!$E$4:$E$1003),-('Fluxo de Gastos Gerais'!$C$4:$C$1003))</f>
        <v>600</v>
      </c>
      <c r="Y66" s="152">
        <f>SUMPRODUCT(-('Fluxo de Gastos Gerais'!$B$4:$B$1003=Analítico!$B66),-(Analítico!Y$1&gt;='Fluxo de Gastos Gerais'!$D$4:$D$1003),-(Analítico!Y$1&lt;='Fluxo de Gastos Gerais'!$E$4:$E$1003),-('Fluxo de Gastos Gerais'!$C$4:$C$1003))</f>
        <v>600</v>
      </c>
      <c r="Z66" s="152">
        <f>SUMPRODUCT(-('Fluxo de Gastos Gerais'!$B$4:$B$1003=Analítico!$B66),-(Analítico!Z$1&gt;='Fluxo de Gastos Gerais'!$D$4:$D$1003),-(Analítico!Z$1&lt;='Fluxo de Gastos Gerais'!$E$4:$E$1003),-('Fluxo de Gastos Gerais'!$C$4:$C$1003))</f>
        <v>600</v>
      </c>
      <c r="AA66" s="152">
        <f>SUMPRODUCT(-('Fluxo de Gastos Gerais'!$B$4:$B$1003=Analítico!$B66),-(Analítico!AA$1&gt;='Fluxo de Gastos Gerais'!$D$4:$D$1003),-(Analítico!AA$1&lt;='Fluxo de Gastos Gerais'!$E$4:$E$1003),-('Fluxo de Gastos Gerais'!$C$4:$C$1003))</f>
        <v>0</v>
      </c>
      <c r="AB66" s="152">
        <f>SUMPRODUCT(-('Fluxo de Gastos Gerais'!$B$4:$B$1003=Analítico!$B66),-(Analítico!AB$1&gt;='Fluxo de Gastos Gerais'!$D$4:$D$1003),-(Analítico!AB$1&lt;='Fluxo de Gastos Gerais'!$E$4:$E$1003),-('Fluxo de Gastos Gerais'!$C$4:$C$1003))</f>
        <v>0</v>
      </c>
      <c r="AC66" s="152">
        <f>SUMPRODUCT(-('Fluxo de Gastos Gerais'!$B$4:$B$1003=Analítico!$B66),-(Analítico!AC$1&gt;='Fluxo de Gastos Gerais'!$D$4:$D$1003),-(Analítico!AC$1&lt;='Fluxo de Gastos Gerais'!$E$4:$E$1003),-('Fluxo de Gastos Gerais'!$C$4:$C$1003))</f>
        <v>0</v>
      </c>
      <c r="AD66" s="152">
        <f>SUMPRODUCT(-('Fluxo de Gastos Gerais'!$B$4:$B$1003=Analítico!$B66),-(Analítico!AD$1&gt;='Fluxo de Gastos Gerais'!$D$4:$D$1003),-(Analítico!AD$1&lt;='Fluxo de Gastos Gerais'!$E$4:$E$1003),-('Fluxo de Gastos Gerais'!$C$4:$C$1003))</f>
        <v>0</v>
      </c>
      <c r="AE66" s="152">
        <f>SUMPRODUCT(-('Fluxo de Gastos Gerais'!$B$4:$B$1003=Analítico!$B66),-(Analítico!AE$1&gt;='Fluxo de Gastos Gerais'!$D$4:$D$1003),-(Analítico!AE$1&lt;='Fluxo de Gastos Gerais'!$E$4:$E$1003),-('Fluxo de Gastos Gerais'!$C$4:$C$1003))</f>
        <v>0</v>
      </c>
      <c r="AF66" s="152">
        <f>SUMPRODUCT(-('Fluxo de Gastos Gerais'!$B$4:$B$1003=Analítico!$B66),-(Analítico!AF$1&gt;='Fluxo de Gastos Gerais'!$D$4:$D$1003),-(Analítico!AF$1&lt;='Fluxo de Gastos Gerais'!$E$4:$E$1003),-('Fluxo de Gastos Gerais'!$C$4:$C$1003))</f>
        <v>0</v>
      </c>
      <c r="AG66" s="152">
        <f>SUMPRODUCT(-('Fluxo de Gastos Gerais'!$B$4:$B$1003=Analítico!$B66),-(Analítico!AG$1&gt;='Fluxo de Gastos Gerais'!$D$4:$D$1003),-(Analítico!AG$1&lt;='Fluxo de Gastos Gerais'!$E$4:$E$1003),-('Fluxo de Gastos Gerais'!$C$4:$C$1003))</f>
        <v>0</v>
      </c>
      <c r="AH66" s="152">
        <f>SUMPRODUCT(-('Fluxo de Gastos Gerais'!$B$4:$B$1003=Analítico!$B66),-(Analítico!AH$1&gt;='Fluxo de Gastos Gerais'!$D$4:$D$1003),-(Analítico!AH$1&lt;='Fluxo de Gastos Gerais'!$E$4:$E$1003),-('Fluxo de Gastos Gerais'!$C$4:$C$1003))</f>
        <v>0</v>
      </c>
      <c r="AI66" s="152">
        <f>SUMPRODUCT(-('Fluxo de Gastos Gerais'!$B$4:$B$1003=Analítico!$B66),-(Analítico!AI$1&gt;='Fluxo de Gastos Gerais'!$D$4:$D$1003),-(Analítico!AI$1&lt;='Fluxo de Gastos Gerais'!$E$4:$E$1003),-('Fluxo de Gastos Gerais'!$C$4:$C$1003))</f>
        <v>0</v>
      </c>
      <c r="AJ66" s="152">
        <f>SUMPRODUCT(-('Fluxo de Gastos Gerais'!$B$4:$B$1003=Analítico!$B66),-(Analítico!AJ$1&gt;='Fluxo de Gastos Gerais'!$D$4:$D$1003),-(Analítico!AJ$1&lt;='Fluxo de Gastos Gerais'!$E$4:$E$1003),-('Fluxo de Gastos Gerais'!$C$4:$C$1003))</f>
        <v>0</v>
      </c>
      <c r="AK66" s="152">
        <f>SUMPRODUCT(-('Fluxo de Gastos Gerais'!$B$4:$B$1003=Analítico!$B66),-(Analítico!AK$1&gt;='Fluxo de Gastos Gerais'!$D$4:$D$1003),-(Analítico!AK$1&lt;='Fluxo de Gastos Gerais'!$E$4:$E$1003),-('Fluxo de Gastos Gerais'!$C$4:$C$1003))</f>
        <v>0</v>
      </c>
      <c r="AL66" s="152">
        <f>SUMPRODUCT(-('Fluxo de Gastos Gerais'!$B$4:$B$1003=Analítico!$B66),-(Analítico!AL$1&gt;='Fluxo de Gastos Gerais'!$D$4:$D$1003),-(Analítico!AL$1&lt;='Fluxo de Gastos Gerais'!$E$4:$E$1003),-('Fluxo de Gastos Gerais'!$C$4:$C$1003))</f>
        <v>0</v>
      </c>
      <c r="AM66" s="147">
        <f t="shared" si="48"/>
        <v>13824</v>
      </c>
      <c r="AN66" s="159">
        <f t="shared" ca="1" si="49"/>
        <v>3.600935677764398E-3</v>
      </c>
      <c r="AX66" s="254"/>
      <c r="AY66" s="254"/>
    </row>
    <row r="67" spans="1:51" s="101" customFormat="1" ht="23.25" customHeight="1">
      <c r="A67" s="221" t="s">
        <v>119</v>
      </c>
      <c r="B67" s="222" t="s">
        <v>187</v>
      </c>
      <c r="C67" s="152">
        <f>SUMPRODUCT(-('Fluxo de Gastos Gerais'!$B$4:$B$1003=Analítico!$B67),-(Analítico!C$1&gt;='Fluxo de Gastos Gerais'!$D$4:$D$1003),-(Analítico!C$1&lt;='Fluxo de Gastos Gerais'!$E$4:$E$1003),-('Fluxo de Gastos Gerais'!$C$4:$C$1003))</f>
        <v>0</v>
      </c>
      <c r="D67" s="152">
        <f>SUMPRODUCT(-('Fluxo de Gastos Gerais'!$B$4:$B$1003=Analítico!$B67),-(Analítico!D$1&gt;='Fluxo de Gastos Gerais'!$D$4:$D$1003),-(Analítico!D$1&lt;='Fluxo de Gastos Gerais'!$E$4:$E$1003),-('Fluxo de Gastos Gerais'!$C$4:$C$1003))</f>
        <v>0</v>
      </c>
      <c r="E67" s="152">
        <f>SUMPRODUCT(-('Fluxo de Gastos Gerais'!$B$4:$B$1003=Analítico!$B67),-(Analítico!E$1&gt;='Fluxo de Gastos Gerais'!$D$4:$D$1003),-(Analítico!E$1&lt;='Fluxo de Gastos Gerais'!$E$4:$E$1003),-('Fluxo de Gastos Gerais'!$C$4:$C$1003))</f>
        <v>0</v>
      </c>
      <c r="F67" s="152">
        <f>SUMPRODUCT(-('Fluxo de Gastos Gerais'!$B$4:$B$1003=Analítico!$B67),-(Analítico!F$1&gt;='Fluxo de Gastos Gerais'!$D$4:$D$1003),-(Analítico!F$1&lt;='Fluxo de Gastos Gerais'!$E$4:$E$1003),-('Fluxo de Gastos Gerais'!$C$4:$C$1003))</f>
        <v>0</v>
      </c>
      <c r="G67" s="152">
        <f>SUMPRODUCT(-('Fluxo de Gastos Gerais'!$B$4:$B$1003=Analítico!$B67),-(Analítico!G$1&gt;='Fluxo de Gastos Gerais'!$D$4:$D$1003),-(Analítico!G$1&lt;='Fluxo de Gastos Gerais'!$E$4:$E$1003),-('Fluxo de Gastos Gerais'!$C$4:$C$1003))</f>
        <v>0</v>
      </c>
      <c r="H67" s="152">
        <f>SUMPRODUCT(-('Fluxo de Gastos Gerais'!$B$4:$B$1003=Analítico!$B67),-(Analítico!H$1&gt;='Fluxo de Gastos Gerais'!$D$4:$D$1003),-(Analítico!H$1&lt;='Fluxo de Gastos Gerais'!$E$4:$E$1003),-('Fluxo de Gastos Gerais'!$C$4:$C$1003))</f>
        <v>0</v>
      </c>
      <c r="I67" s="152">
        <f>SUMPRODUCT(-('Fluxo de Gastos Gerais'!$B$4:$B$1003=Analítico!$B67),-(Analítico!I$1&gt;='Fluxo de Gastos Gerais'!$D$4:$D$1003),-(Analítico!I$1&lt;='Fluxo de Gastos Gerais'!$E$4:$E$1003),-('Fluxo de Gastos Gerais'!$C$4:$C$1003))</f>
        <v>0</v>
      </c>
      <c r="J67" s="152">
        <f>SUMPRODUCT(-('Fluxo de Gastos Gerais'!$B$4:$B$1003=Analítico!$B67),-(Analítico!J$1&gt;='Fluxo de Gastos Gerais'!$D$4:$D$1003),-(Analítico!J$1&lt;='Fluxo de Gastos Gerais'!$E$4:$E$1003),-('Fluxo de Gastos Gerais'!$C$4:$C$1003))</f>
        <v>0</v>
      </c>
      <c r="K67" s="152">
        <f>SUMPRODUCT(-('Fluxo de Gastos Gerais'!$B$4:$B$1003=Analítico!$B67),-(Analítico!K$1&gt;='Fluxo de Gastos Gerais'!$D$4:$D$1003),-(Analítico!K$1&lt;='Fluxo de Gastos Gerais'!$E$4:$E$1003),-('Fluxo de Gastos Gerais'!$C$4:$C$1003))</f>
        <v>0</v>
      </c>
      <c r="L67" s="152">
        <f>SUMPRODUCT(-('Fluxo de Gastos Gerais'!$B$4:$B$1003=Analítico!$B67),-(Analítico!L$1&gt;='Fluxo de Gastos Gerais'!$D$4:$D$1003),-(Analítico!L$1&lt;='Fluxo de Gastos Gerais'!$E$4:$E$1003),-('Fluxo de Gastos Gerais'!$C$4:$C$1003))</f>
        <v>0</v>
      </c>
      <c r="M67" s="152">
        <f>SUMPRODUCT(-('Fluxo de Gastos Gerais'!$B$4:$B$1003=Analítico!$B67),-(Analítico!M$1&gt;='Fluxo de Gastos Gerais'!$D$4:$D$1003),-(Analítico!M$1&lt;='Fluxo de Gastos Gerais'!$E$4:$E$1003),-('Fluxo de Gastos Gerais'!$C$4:$C$1003))</f>
        <v>0</v>
      </c>
      <c r="N67" s="152">
        <f>SUMPRODUCT(-('Fluxo de Gastos Gerais'!$B$4:$B$1003=Analítico!$B67),-(Analítico!N$1&gt;='Fluxo de Gastos Gerais'!$D$4:$D$1003),-(Analítico!N$1&lt;='Fluxo de Gastos Gerais'!$E$4:$E$1003),-('Fluxo de Gastos Gerais'!$C$4:$C$1003))</f>
        <v>0</v>
      </c>
      <c r="O67" s="152">
        <f>SUMPRODUCT(-('Fluxo de Gastos Gerais'!$B$4:$B$1003=Analítico!$B67),-(Analítico!O$1&gt;='Fluxo de Gastos Gerais'!$D$4:$D$1003),-(Analítico!O$1&lt;='Fluxo de Gastos Gerais'!$E$4:$E$1003),-('Fluxo de Gastos Gerais'!$C$4:$C$1003))</f>
        <v>0</v>
      </c>
      <c r="P67" s="152">
        <f>SUMPRODUCT(-('Fluxo de Gastos Gerais'!$B$4:$B$1003=Analítico!$B67),-(Analítico!P$1&gt;='Fluxo de Gastos Gerais'!$D$4:$D$1003),-(Analítico!P$1&lt;='Fluxo de Gastos Gerais'!$E$4:$E$1003),-('Fluxo de Gastos Gerais'!$C$4:$C$1003))</f>
        <v>0</v>
      </c>
      <c r="Q67" s="152">
        <f>SUMPRODUCT(-('Fluxo de Gastos Gerais'!$B$4:$B$1003=Analítico!$B67),-(Analítico!Q$1&gt;='Fluxo de Gastos Gerais'!$D$4:$D$1003),-(Analítico!Q$1&lt;='Fluxo de Gastos Gerais'!$E$4:$E$1003),-('Fluxo de Gastos Gerais'!$C$4:$C$1003))</f>
        <v>0</v>
      </c>
      <c r="R67" s="152">
        <f>SUMPRODUCT(-('Fluxo de Gastos Gerais'!$B$4:$B$1003=Analítico!$B67),-(Analítico!R$1&gt;='Fluxo de Gastos Gerais'!$D$4:$D$1003),-(Analítico!R$1&lt;='Fluxo de Gastos Gerais'!$E$4:$E$1003),-('Fluxo de Gastos Gerais'!$C$4:$C$1003))</f>
        <v>0</v>
      </c>
      <c r="S67" s="152">
        <f>SUMPRODUCT(-('Fluxo de Gastos Gerais'!$B$4:$B$1003=Analítico!$B67),-(Analítico!S$1&gt;='Fluxo de Gastos Gerais'!$D$4:$D$1003),-(Analítico!S$1&lt;='Fluxo de Gastos Gerais'!$E$4:$E$1003),-('Fluxo de Gastos Gerais'!$C$4:$C$1003))</f>
        <v>0</v>
      </c>
      <c r="T67" s="152">
        <f>SUMPRODUCT(-('Fluxo de Gastos Gerais'!$B$4:$B$1003=Analítico!$B67),-(Analítico!T$1&gt;='Fluxo de Gastos Gerais'!$D$4:$D$1003),-(Analítico!T$1&lt;='Fluxo de Gastos Gerais'!$E$4:$E$1003),-('Fluxo de Gastos Gerais'!$C$4:$C$1003))</f>
        <v>0</v>
      </c>
      <c r="U67" s="152">
        <f>SUMPRODUCT(-('Fluxo de Gastos Gerais'!$B$4:$B$1003=Analítico!$B67),-(Analítico!U$1&gt;='Fluxo de Gastos Gerais'!$D$4:$D$1003),-(Analítico!U$1&lt;='Fluxo de Gastos Gerais'!$E$4:$E$1003),-('Fluxo de Gastos Gerais'!$C$4:$C$1003))</f>
        <v>0</v>
      </c>
      <c r="V67" s="152">
        <f>SUMPRODUCT(-('Fluxo de Gastos Gerais'!$B$4:$B$1003=Analítico!$B67),-(Analítico!V$1&gt;='Fluxo de Gastos Gerais'!$D$4:$D$1003),-(Analítico!V$1&lt;='Fluxo de Gastos Gerais'!$E$4:$E$1003),-('Fluxo de Gastos Gerais'!$C$4:$C$1003))</f>
        <v>0</v>
      </c>
      <c r="W67" s="152">
        <f>SUMPRODUCT(-('Fluxo de Gastos Gerais'!$B$4:$B$1003=Analítico!$B67),-(Analítico!W$1&gt;='Fluxo de Gastos Gerais'!$D$4:$D$1003),-(Analítico!W$1&lt;='Fluxo de Gastos Gerais'!$E$4:$E$1003),-('Fluxo de Gastos Gerais'!$C$4:$C$1003))</f>
        <v>0</v>
      </c>
      <c r="X67" s="152">
        <f>SUMPRODUCT(-('Fluxo de Gastos Gerais'!$B$4:$B$1003=Analítico!$B67),-(Analítico!X$1&gt;='Fluxo de Gastos Gerais'!$D$4:$D$1003),-(Analítico!X$1&lt;='Fluxo de Gastos Gerais'!$E$4:$E$1003),-('Fluxo de Gastos Gerais'!$C$4:$C$1003))</f>
        <v>0</v>
      </c>
      <c r="Y67" s="152">
        <f>SUMPRODUCT(-('Fluxo de Gastos Gerais'!$B$4:$B$1003=Analítico!$B67),-(Analítico!Y$1&gt;='Fluxo de Gastos Gerais'!$D$4:$D$1003),-(Analítico!Y$1&lt;='Fluxo de Gastos Gerais'!$E$4:$E$1003),-('Fluxo de Gastos Gerais'!$C$4:$C$1003))</f>
        <v>0</v>
      </c>
      <c r="Z67" s="152">
        <f>SUMPRODUCT(-('Fluxo de Gastos Gerais'!$B$4:$B$1003=Analítico!$B67),-(Analítico!Z$1&gt;='Fluxo de Gastos Gerais'!$D$4:$D$1003),-(Analítico!Z$1&lt;='Fluxo de Gastos Gerais'!$E$4:$E$1003),-('Fluxo de Gastos Gerais'!$C$4:$C$1003))</f>
        <v>0</v>
      </c>
      <c r="AA67" s="152">
        <f>SUMPRODUCT(-('Fluxo de Gastos Gerais'!$B$4:$B$1003=Analítico!$B67),-(Analítico!AA$1&gt;='Fluxo de Gastos Gerais'!$D$4:$D$1003),-(Analítico!AA$1&lt;='Fluxo de Gastos Gerais'!$E$4:$E$1003),-('Fluxo de Gastos Gerais'!$C$4:$C$1003))</f>
        <v>0</v>
      </c>
      <c r="AB67" s="152">
        <f>SUMPRODUCT(-('Fluxo de Gastos Gerais'!$B$4:$B$1003=Analítico!$B67),-(Analítico!AB$1&gt;='Fluxo de Gastos Gerais'!$D$4:$D$1003),-(Analítico!AB$1&lt;='Fluxo de Gastos Gerais'!$E$4:$E$1003),-('Fluxo de Gastos Gerais'!$C$4:$C$1003))</f>
        <v>0</v>
      </c>
      <c r="AC67" s="152">
        <f>SUMPRODUCT(-('Fluxo de Gastos Gerais'!$B$4:$B$1003=Analítico!$B67),-(Analítico!AC$1&gt;='Fluxo de Gastos Gerais'!$D$4:$D$1003),-(Analítico!AC$1&lt;='Fluxo de Gastos Gerais'!$E$4:$E$1003),-('Fluxo de Gastos Gerais'!$C$4:$C$1003))</f>
        <v>0</v>
      </c>
      <c r="AD67" s="152">
        <f>SUMPRODUCT(-('Fluxo de Gastos Gerais'!$B$4:$B$1003=Analítico!$B67),-(Analítico!AD$1&gt;='Fluxo de Gastos Gerais'!$D$4:$D$1003),-(Analítico!AD$1&lt;='Fluxo de Gastos Gerais'!$E$4:$E$1003),-('Fluxo de Gastos Gerais'!$C$4:$C$1003))</f>
        <v>0</v>
      </c>
      <c r="AE67" s="152">
        <f>SUMPRODUCT(-('Fluxo de Gastos Gerais'!$B$4:$B$1003=Analítico!$B67),-(Analítico!AE$1&gt;='Fluxo de Gastos Gerais'!$D$4:$D$1003),-(Analítico!AE$1&lt;='Fluxo de Gastos Gerais'!$E$4:$E$1003),-('Fluxo de Gastos Gerais'!$C$4:$C$1003))</f>
        <v>0</v>
      </c>
      <c r="AF67" s="152">
        <f>SUMPRODUCT(-('Fluxo de Gastos Gerais'!$B$4:$B$1003=Analítico!$B67),-(Analítico!AF$1&gt;='Fluxo de Gastos Gerais'!$D$4:$D$1003),-(Analítico!AF$1&lt;='Fluxo de Gastos Gerais'!$E$4:$E$1003),-('Fluxo de Gastos Gerais'!$C$4:$C$1003))</f>
        <v>0</v>
      </c>
      <c r="AG67" s="152">
        <f>SUMPRODUCT(-('Fluxo de Gastos Gerais'!$B$4:$B$1003=Analítico!$B67),-(Analítico!AG$1&gt;='Fluxo de Gastos Gerais'!$D$4:$D$1003),-(Analítico!AG$1&lt;='Fluxo de Gastos Gerais'!$E$4:$E$1003),-('Fluxo de Gastos Gerais'!$C$4:$C$1003))</f>
        <v>0</v>
      </c>
      <c r="AH67" s="152">
        <f>SUMPRODUCT(-('Fluxo de Gastos Gerais'!$B$4:$B$1003=Analítico!$B67),-(Analítico!AH$1&gt;='Fluxo de Gastos Gerais'!$D$4:$D$1003),-(Analítico!AH$1&lt;='Fluxo de Gastos Gerais'!$E$4:$E$1003),-('Fluxo de Gastos Gerais'!$C$4:$C$1003))</f>
        <v>0</v>
      </c>
      <c r="AI67" s="152">
        <f>SUMPRODUCT(-('Fluxo de Gastos Gerais'!$B$4:$B$1003=Analítico!$B67),-(Analítico!AI$1&gt;='Fluxo de Gastos Gerais'!$D$4:$D$1003),-(Analítico!AI$1&lt;='Fluxo de Gastos Gerais'!$E$4:$E$1003),-('Fluxo de Gastos Gerais'!$C$4:$C$1003))</f>
        <v>0</v>
      </c>
      <c r="AJ67" s="152">
        <f>SUMPRODUCT(-('Fluxo de Gastos Gerais'!$B$4:$B$1003=Analítico!$B67),-(Analítico!AJ$1&gt;='Fluxo de Gastos Gerais'!$D$4:$D$1003),-(Analítico!AJ$1&lt;='Fluxo de Gastos Gerais'!$E$4:$E$1003),-('Fluxo de Gastos Gerais'!$C$4:$C$1003))</f>
        <v>0</v>
      </c>
      <c r="AK67" s="152">
        <f>SUMPRODUCT(-('Fluxo de Gastos Gerais'!$B$4:$B$1003=Analítico!$B67),-(Analítico!AK$1&gt;='Fluxo de Gastos Gerais'!$D$4:$D$1003),-(Analítico!AK$1&lt;='Fluxo de Gastos Gerais'!$E$4:$E$1003),-('Fluxo de Gastos Gerais'!$C$4:$C$1003))</f>
        <v>0</v>
      </c>
      <c r="AL67" s="152">
        <f>SUMPRODUCT(-('Fluxo de Gastos Gerais'!$B$4:$B$1003=Analítico!$B67),-(Analítico!AL$1&gt;='Fluxo de Gastos Gerais'!$D$4:$D$1003),-(Analítico!AL$1&lt;='Fluxo de Gastos Gerais'!$E$4:$E$1003),-('Fluxo de Gastos Gerais'!$C$4:$C$1003))</f>
        <v>0</v>
      </c>
      <c r="AM67" s="147">
        <f t="shared" si="48"/>
        <v>0</v>
      </c>
      <c r="AN67" s="159">
        <f t="shared" ca="1" si="49"/>
        <v>0</v>
      </c>
      <c r="AX67" s="254"/>
      <c r="AY67" s="254"/>
    </row>
    <row r="68" spans="1:51" s="101" customFormat="1" ht="23.25" customHeight="1">
      <c r="A68" s="221" t="s">
        <v>120</v>
      </c>
      <c r="B68" s="222" t="s">
        <v>196</v>
      </c>
      <c r="C68" s="152">
        <f>SUMPRODUCT(-('Fluxo de Gastos Gerais'!$B$4:$B$1003=Analítico!$B68),-(Analítico!C$1&gt;='Fluxo de Gastos Gerais'!$D$4:$D$1003),-(Analítico!C$1&lt;='Fluxo de Gastos Gerais'!$E$4:$E$1003),-('Fluxo de Gastos Gerais'!$C$4:$C$1003))</f>
        <v>136666.66666666666</v>
      </c>
      <c r="D68" s="152">
        <f>SUMPRODUCT(-('Fluxo de Gastos Gerais'!$B$4:$B$1003=Analítico!$B68),-(Analítico!D$1&gt;='Fluxo de Gastos Gerais'!$D$4:$D$1003),-(Analítico!D$1&lt;='Fluxo de Gastos Gerais'!$E$4:$E$1003),-('Fluxo de Gastos Gerais'!$C$4:$C$1003))</f>
        <v>136666.66666666666</v>
      </c>
      <c r="E68" s="152">
        <f>SUMPRODUCT(-('Fluxo de Gastos Gerais'!$B$4:$B$1003=Analítico!$B68),-(Analítico!E$1&gt;='Fluxo de Gastos Gerais'!$D$4:$D$1003),-(Analítico!E$1&lt;='Fluxo de Gastos Gerais'!$E$4:$E$1003),-('Fluxo de Gastos Gerais'!$C$4:$C$1003))</f>
        <v>136666.66666666666</v>
      </c>
      <c r="F68" s="152">
        <f>SUMPRODUCT(-('Fluxo de Gastos Gerais'!$B$4:$B$1003=Analítico!$B68),-(Analítico!F$1&gt;='Fluxo de Gastos Gerais'!$D$4:$D$1003),-(Analítico!F$1&lt;='Fluxo de Gastos Gerais'!$E$4:$E$1003),-('Fluxo de Gastos Gerais'!$C$4:$C$1003))</f>
        <v>38333.333333333336</v>
      </c>
      <c r="G68" s="152">
        <f>SUMPRODUCT(-('Fluxo de Gastos Gerais'!$B$4:$B$1003=Analítico!$B68),-(Analítico!G$1&gt;='Fluxo de Gastos Gerais'!$D$4:$D$1003),-(Analítico!G$1&lt;='Fluxo de Gastos Gerais'!$E$4:$E$1003),-('Fluxo de Gastos Gerais'!$C$4:$C$1003))</f>
        <v>38333.333333333336</v>
      </c>
      <c r="H68" s="152">
        <f>SUMPRODUCT(-('Fluxo de Gastos Gerais'!$B$4:$B$1003=Analítico!$B68),-(Analítico!H$1&gt;='Fluxo de Gastos Gerais'!$D$4:$D$1003),-(Analítico!H$1&lt;='Fluxo de Gastos Gerais'!$E$4:$E$1003),-('Fluxo de Gastos Gerais'!$C$4:$C$1003))</f>
        <v>8333.3333333333339</v>
      </c>
      <c r="I68" s="152">
        <f>SUMPRODUCT(-('Fluxo de Gastos Gerais'!$B$4:$B$1003=Analítico!$B68),-(Analítico!I$1&gt;='Fluxo de Gastos Gerais'!$D$4:$D$1003),-(Analítico!I$1&lt;='Fluxo de Gastos Gerais'!$E$4:$E$1003),-('Fluxo de Gastos Gerais'!$C$4:$C$1003))</f>
        <v>8333.3333333333339</v>
      </c>
      <c r="J68" s="152">
        <f>SUMPRODUCT(-('Fluxo de Gastos Gerais'!$B$4:$B$1003=Analítico!$B68),-(Analítico!J$1&gt;='Fluxo de Gastos Gerais'!$D$4:$D$1003),-(Analítico!J$1&lt;='Fluxo de Gastos Gerais'!$E$4:$E$1003),-('Fluxo de Gastos Gerais'!$C$4:$C$1003))</f>
        <v>8333.3333333333339</v>
      </c>
      <c r="K68" s="152">
        <f>SUMPRODUCT(-('Fluxo de Gastos Gerais'!$B$4:$B$1003=Analítico!$B68),-(Analítico!K$1&gt;='Fluxo de Gastos Gerais'!$D$4:$D$1003),-(Analítico!K$1&lt;='Fluxo de Gastos Gerais'!$E$4:$E$1003),-('Fluxo de Gastos Gerais'!$C$4:$C$1003))</f>
        <v>8333.3333333333339</v>
      </c>
      <c r="L68" s="152">
        <f>SUMPRODUCT(-('Fluxo de Gastos Gerais'!$B$4:$B$1003=Analítico!$B68),-(Analítico!L$1&gt;='Fluxo de Gastos Gerais'!$D$4:$D$1003),-(Analítico!L$1&lt;='Fluxo de Gastos Gerais'!$E$4:$E$1003),-('Fluxo de Gastos Gerais'!$C$4:$C$1003))</f>
        <v>8333.3333333333339</v>
      </c>
      <c r="M68" s="152">
        <f>SUMPRODUCT(-('Fluxo de Gastos Gerais'!$B$4:$B$1003=Analítico!$B68),-(Analítico!M$1&gt;='Fluxo de Gastos Gerais'!$D$4:$D$1003),-(Analítico!M$1&lt;='Fluxo de Gastos Gerais'!$E$4:$E$1003),-('Fluxo de Gastos Gerais'!$C$4:$C$1003))</f>
        <v>8333.3333333333339</v>
      </c>
      <c r="N68" s="152">
        <f>SUMPRODUCT(-('Fluxo de Gastos Gerais'!$B$4:$B$1003=Analítico!$B68),-(Analítico!N$1&gt;='Fluxo de Gastos Gerais'!$D$4:$D$1003),-(Analítico!N$1&lt;='Fluxo de Gastos Gerais'!$E$4:$E$1003),-('Fluxo de Gastos Gerais'!$C$4:$C$1003))</f>
        <v>8333.3333333333339</v>
      </c>
      <c r="O68" s="152">
        <f>SUMPRODUCT(-('Fluxo de Gastos Gerais'!$B$4:$B$1003=Analítico!$B68),-(Analítico!O$1&gt;='Fluxo de Gastos Gerais'!$D$4:$D$1003),-(Analítico!O$1&lt;='Fluxo de Gastos Gerais'!$E$4:$E$1003),-('Fluxo de Gastos Gerais'!$C$4:$C$1003))</f>
        <v>8333.3333333333339</v>
      </c>
      <c r="P68" s="152">
        <f>SUMPRODUCT(-('Fluxo de Gastos Gerais'!$B$4:$B$1003=Analítico!$B68),-(Analítico!P$1&gt;='Fluxo de Gastos Gerais'!$D$4:$D$1003),-(Analítico!P$1&lt;='Fluxo de Gastos Gerais'!$E$4:$E$1003),-('Fluxo de Gastos Gerais'!$C$4:$C$1003))</f>
        <v>8333.3333333333339</v>
      </c>
      <c r="Q68" s="152">
        <f>SUMPRODUCT(-('Fluxo de Gastos Gerais'!$B$4:$B$1003=Analítico!$B68),-(Analítico!Q$1&gt;='Fluxo de Gastos Gerais'!$D$4:$D$1003),-(Analítico!Q$1&lt;='Fluxo de Gastos Gerais'!$E$4:$E$1003),-('Fluxo de Gastos Gerais'!$C$4:$C$1003))</f>
        <v>8333.3333333333339</v>
      </c>
      <c r="R68" s="152">
        <f>SUMPRODUCT(-('Fluxo de Gastos Gerais'!$B$4:$B$1003=Analítico!$B68),-(Analítico!R$1&gt;='Fluxo de Gastos Gerais'!$D$4:$D$1003),-(Analítico!R$1&lt;='Fluxo de Gastos Gerais'!$E$4:$E$1003),-('Fluxo de Gastos Gerais'!$C$4:$C$1003))</f>
        <v>8333.3333333333339</v>
      </c>
      <c r="S68" s="152">
        <f>SUMPRODUCT(-('Fluxo de Gastos Gerais'!$B$4:$B$1003=Analítico!$B68),-(Analítico!S$1&gt;='Fluxo de Gastos Gerais'!$D$4:$D$1003),-(Analítico!S$1&lt;='Fluxo de Gastos Gerais'!$E$4:$E$1003),-('Fluxo de Gastos Gerais'!$C$4:$C$1003))</f>
        <v>8333.3333333333339</v>
      </c>
      <c r="T68" s="152">
        <f>SUMPRODUCT(-('Fluxo de Gastos Gerais'!$B$4:$B$1003=Analítico!$B68),-(Analítico!T$1&gt;='Fluxo de Gastos Gerais'!$D$4:$D$1003),-(Analítico!T$1&lt;='Fluxo de Gastos Gerais'!$E$4:$E$1003),-('Fluxo de Gastos Gerais'!$C$4:$C$1003))</f>
        <v>8333.3333333333339</v>
      </c>
      <c r="U68" s="152">
        <f>SUMPRODUCT(-('Fluxo de Gastos Gerais'!$B$4:$B$1003=Analítico!$B68),-(Analítico!U$1&gt;='Fluxo de Gastos Gerais'!$D$4:$D$1003),-(Analítico!U$1&lt;='Fluxo de Gastos Gerais'!$E$4:$E$1003),-('Fluxo de Gastos Gerais'!$C$4:$C$1003))</f>
        <v>8333.3333333333339</v>
      </c>
      <c r="V68" s="152">
        <f>SUMPRODUCT(-('Fluxo de Gastos Gerais'!$B$4:$B$1003=Analítico!$B68),-(Analítico!V$1&gt;='Fluxo de Gastos Gerais'!$D$4:$D$1003),-(Analítico!V$1&lt;='Fluxo de Gastos Gerais'!$E$4:$E$1003),-('Fluxo de Gastos Gerais'!$C$4:$C$1003))</f>
        <v>8333.3333333333339</v>
      </c>
      <c r="W68" s="152">
        <f>SUMPRODUCT(-('Fluxo de Gastos Gerais'!$B$4:$B$1003=Analítico!$B68),-(Analítico!W$1&gt;='Fluxo de Gastos Gerais'!$D$4:$D$1003),-(Analítico!W$1&lt;='Fluxo de Gastos Gerais'!$E$4:$E$1003),-('Fluxo de Gastos Gerais'!$C$4:$C$1003))</f>
        <v>8333.3333333333339</v>
      </c>
      <c r="X68" s="152">
        <f>SUMPRODUCT(-('Fluxo de Gastos Gerais'!$B$4:$B$1003=Analítico!$B68),-(Analítico!X$1&gt;='Fluxo de Gastos Gerais'!$D$4:$D$1003),-(Analítico!X$1&lt;='Fluxo de Gastos Gerais'!$E$4:$E$1003),-('Fluxo de Gastos Gerais'!$C$4:$C$1003))</f>
        <v>8333.3333333333339</v>
      </c>
      <c r="Y68" s="152">
        <f>SUMPRODUCT(-('Fluxo de Gastos Gerais'!$B$4:$B$1003=Analítico!$B68),-(Analítico!Y$1&gt;='Fluxo de Gastos Gerais'!$D$4:$D$1003),-(Analítico!Y$1&lt;='Fluxo de Gastos Gerais'!$E$4:$E$1003),-('Fluxo de Gastos Gerais'!$C$4:$C$1003))</f>
        <v>8333.3333333333339</v>
      </c>
      <c r="Z68" s="152">
        <f>SUMPRODUCT(-('Fluxo de Gastos Gerais'!$B$4:$B$1003=Analítico!$B68),-(Analítico!Z$1&gt;='Fluxo de Gastos Gerais'!$D$4:$D$1003),-(Analítico!Z$1&lt;='Fluxo de Gastos Gerais'!$E$4:$E$1003),-('Fluxo de Gastos Gerais'!$C$4:$C$1003))</f>
        <v>8333.3333333333339</v>
      </c>
      <c r="AA68" s="152">
        <f>SUMPRODUCT(-('Fluxo de Gastos Gerais'!$B$4:$B$1003=Analítico!$B68),-(Analítico!AA$1&gt;='Fluxo de Gastos Gerais'!$D$4:$D$1003),-(Analítico!AA$1&lt;='Fluxo de Gastos Gerais'!$E$4:$E$1003),-('Fluxo de Gastos Gerais'!$C$4:$C$1003))</f>
        <v>0</v>
      </c>
      <c r="AB68" s="152">
        <f>SUMPRODUCT(-('Fluxo de Gastos Gerais'!$B$4:$B$1003=Analítico!$B68),-(Analítico!AB$1&gt;='Fluxo de Gastos Gerais'!$D$4:$D$1003),-(Analítico!AB$1&lt;='Fluxo de Gastos Gerais'!$E$4:$E$1003),-('Fluxo de Gastos Gerais'!$C$4:$C$1003))</f>
        <v>0</v>
      </c>
      <c r="AC68" s="152">
        <f>SUMPRODUCT(-('Fluxo de Gastos Gerais'!$B$4:$B$1003=Analítico!$B68),-(Analítico!AC$1&gt;='Fluxo de Gastos Gerais'!$D$4:$D$1003),-(Analítico!AC$1&lt;='Fluxo de Gastos Gerais'!$E$4:$E$1003),-('Fluxo de Gastos Gerais'!$C$4:$C$1003))</f>
        <v>0</v>
      </c>
      <c r="AD68" s="152">
        <f>SUMPRODUCT(-('Fluxo de Gastos Gerais'!$B$4:$B$1003=Analítico!$B68),-(Analítico!AD$1&gt;='Fluxo de Gastos Gerais'!$D$4:$D$1003),-(Analítico!AD$1&lt;='Fluxo de Gastos Gerais'!$E$4:$E$1003),-('Fluxo de Gastos Gerais'!$C$4:$C$1003))</f>
        <v>0</v>
      </c>
      <c r="AE68" s="152">
        <f>SUMPRODUCT(-('Fluxo de Gastos Gerais'!$B$4:$B$1003=Analítico!$B68),-(Analítico!AE$1&gt;='Fluxo de Gastos Gerais'!$D$4:$D$1003),-(Analítico!AE$1&lt;='Fluxo de Gastos Gerais'!$E$4:$E$1003),-('Fluxo de Gastos Gerais'!$C$4:$C$1003))</f>
        <v>0</v>
      </c>
      <c r="AF68" s="152">
        <f>SUMPRODUCT(-('Fluxo de Gastos Gerais'!$B$4:$B$1003=Analítico!$B68),-(Analítico!AF$1&gt;='Fluxo de Gastos Gerais'!$D$4:$D$1003),-(Analítico!AF$1&lt;='Fluxo de Gastos Gerais'!$E$4:$E$1003),-('Fluxo de Gastos Gerais'!$C$4:$C$1003))</f>
        <v>0</v>
      </c>
      <c r="AG68" s="152">
        <f>SUMPRODUCT(-('Fluxo de Gastos Gerais'!$B$4:$B$1003=Analítico!$B68),-(Analítico!AG$1&gt;='Fluxo de Gastos Gerais'!$D$4:$D$1003),-(Analítico!AG$1&lt;='Fluxo de Gastos Gerais'!$E$4:$E$1003),-('Fluxo de Gastos Gerais'!$C$4:$C$1003))</f>
        <v>0</v>
      </c>
      <c r="AH68" s="152">
        <f>SUMPRODUCT(-('Fluxo de Gastos Gerais'!$B$4:$B$1003=Analítico!$B68),-(Analítico!AH$1&gt;='Fluxo de Gastos Gerais'!$D$4:$D$1003),-(Analítico!AH$1&lt;='Fluxo de Gastos Gerais'!$E$4:$E$1003),-('Fluxo de Gastos Gerais'!$C$4:$C$1003))</f>
        <v>0</v>
      </c>
      <c r="AI68" s="152">
        <f>SUMPRODUCT(-('Fluxo de Gastos Gerais'!$B$4:$B$1003=Analítico!$B68),-(Analítico!AI$1&gt;='Fluxo de Gastos Gerais'!$D$4:$D$1003),-(Analítico!AI$1&lt;='Fluxo de Gastos Gerais'!$E$4:$E$1003),-('Fluxo de Gastos Gerais'!$C$4:$C$1003))</f>
        <v>0</v>
      </c>
      <c r="AJ68" s="152">
        <f>SUMPRODUCT(-('Fluxo de Gastos Gerais'!$B$4:$B$1003=Analítico!$B68),-(Analítico!AJ$1&gt;='Fluxo de Gastos Gerais'!$D$4:$D$1003),-(Analítico!AJ$1&lt;='Fluxo de Gastos Gerais'!$E$4:$E$1003),-('Fluxo de Gastos Gerais'!$C$4:$C$1003))</f>
        <v>0</v>
      </c>
      <c r="AK68" s="152">
        <f>SUMPRODUCT(-('Fluxo de Gastos Gerais'!$B$4:$B$1003=Analítico!$B68),-(Analítico!AK$1&gt;='Fluxo de Gastos Gerais'!$D$4:$D$1003),-(Analítico!AK$1&lt;='Fluxo de Gastos Gerais'!$E$4:$E$1003),-('Fluxo de Gastos Gerais'!$C$4:$C$1003))</f>
        <v>0</v>
      </c>
      <c r="AL68" s="152">
        <f>SUMPRODUCT(-('Fluxo de Gastos Gerais'!$B$4:$B$1003=Analítico!$B68),-(Analítico!AL$1&gt;='Fluxo de Gastos Gerais'!$D$4:$D$1003),-(Analítico!AL$1&lt;='Fluxo de Gastos Gerais'!$E$4:$E$1003),-('Fluxo de Gastos Gerais'!$C$4:$C$1003))</f>
        <v>0</v>
      </c>
      <c r="AM68" s="147">
        <f t="shared" si="48"/>
        <v>645000.00000000047</v>
      </c>
      <c r="AN68" s="159">
        <f t="shared" ca="1" si="49"/>
        <v>0.16801240684013588</v>
      </c>
      <c r="AX68" s="254"/>
      <c r="AY68" s="254"/>
    </row>
    <row r="69" spans="1:51" s="101" customFormat="1" ht="23.25" customHeight="1">
      <c r="A69" s="221" t="s">
        <v>121</v>
      </c>
      <c r="B69" s="223" t="s">
        <v>199</v>
      </c>
      <c r="C69" s="152">
        <f>SUMPRODUCT(-('Fluxo de Gastos Gerais'!$B$4:$B$1003=Analítico!$B69),-(Analítico!C$1&gt;='Fluxo de Gastos Gerais'!$D$4:$D$1003),-(Analítico!C$1&lt;='Fluxo de Gastos Gerais'!$E$4:$E$1003),-('Fluxo de Gastos Gerais'!$C$4:$C$1003))</f>
        <v>0</v>
      </c>
      <c r="D69" s="152">
        <f>SUMPRODUCT(-('Fluxo de Gastos Gerais'!$B$4:$B$1003=Analítico!$B69),-(Analítico!D$1&gt;='Fluxo de Gastos Gerais'!$D$4:$D$1003),-(Analítico!D$1&lt;='Fluxo de Gastos Gerais'!$E$4:$E$1003),-('Fluxo de Gastos Gerais'!$C$4:$C$1003))</f>
        <v>0</v>
      </c>
      <c r="E69" s="152">
        <f>SUMPRODUCT(-('Fluxo de Gastos Gerais'!$B$4:$B$1003=Analítico!$B69),-(Analítico!E$1&gt;='Fluxo de Gastos Gerais'!$D$4:$D$1003),-(Analítico!E$1&lt;='Fluxo de Gastos Gerais'!$E$4:$E$1003),-('Fluxo de Gastos Gerais'!$C$4:$C$1003))</f>
        <v>0</v>
      </c>
      <c r="F69" s="152">
        <f>SUMPRODUCT(-('Fluxo de Gastos Gerais'!$B$4:$B$1003=Analítico!$B69),-(Analítico!F$1&gt;='Fluxo de Gastos Gerais'!$D$4:$D$1003),-(Analítico!F$1&lt;='Fluxo de Gastos Gerais'!$E$4:$E$1003),-('Fluxo de Gastos Gerais'!$C$4:$C$1003))</f>
        <v>0</v>
      </c>
      <c r="G69" s="152">
        <f>SUMPRODUCT(-('Fluxo de Gastos Gerais'!$B$4:$B$1003=Analítico!$B69),-(Analítico!G$1&gt;='Fluxo de Gastos Gerais'!$D$4:$D$1003),-(Analítico!G$1&lt;='Fluxo de Gastos Gerais'!$E$4:$E$1003),-('Fluxo de Gastos Gerais'!$C$4:$C$1003))</f>
        <v>0</v>
      </c>
      <c r="H69" s="152">
        <f>SUMPRODUCT(-('Fluxo de Gastos Gerais'!$B$4:$B$1003=Analítico!$B69),-(Analítico!H$1&gt;='Fluxo de Gastos Gerais'!$D$4:$D$1003),-(Analítico!H$1&lt;='Fluxo de Gastos Gerais'!$E$4:$E$1003),-('Fluxo de Gastos Gerais'!$C$4:$C$1003))</f>
        <v>0</v>
      </c>
      <c r="I69" s="152">
        <f>SUMPRODUCT(-('Fluxo de Gastos Gerais'!$B$4:$B$1003=Analítico!$B69),-(Analítico!I$1&gt;='Fluxo de Gastos Gerais'!$D$4:$D$1003),-(Analítico!I$1&lt;='Fluxo de Gastos Gerais'!$E$4:$E$1003),-('Fluxo de Gastos Gerais'!$C$4:$C$1003))</f>
        <v>0</v>
      </c>
      <c r="J69" s="152">
        <f>SUMPRODUCT(-('Fluxo de Gastos Gerais'!$B$4:$B$1003=Analítico!$B69),-(Analítico!J$1&gt;='Fluxo de Gastos Gerais'!$D$4:$D$1003),-(Analítico!J$1&lt;='Fluxo de Gastos Gerais'!$E$4:$E$1003),-('Fluxo de Gastos Gerais'!$C$4:$C$1003))</f>
        <v>0</v>
      </c>
      <c r="K69" s="152">
        <f>SUMPRODUCT(-('Fluxo de Gastos Gerais'!$B$4:$B$1003=Analítico!$B69),-(Analítico!K$1&gt;='Fluxo de Gastos Gerais'!$D$4:$D$1003),-(Analítico!K$1&lt;='Fluxo de Gastos Gerais'!$E$4:$E$1003),-('Fluxo de Gastos Gerais'!$C$4:$C$1003))</f>
        <v>0</v>
      </c>
      <c r="L69" s="152">
        <f>SUMPRODUCT(-('Fluxo de Gastos Gerais'!$B$4:$B$1003=Analítico!$B69),-(Analítico!L$1&gt;='Fluxo de Gastos Gerais'!$D$4:$D$1003),-(Analítico!L$1&lt;='Fluxo de Gastos Gerais'!$E$4:$E$1003),-('Fluxo de Gastos Gerais'!$C$4:$C$1003))</f>
        <v>0</v>
      </c>
      <c r="M69" s="152">
        <f>SUMPRODUCT(-('Fluxo de Gastos Gerais'!$B$4:$B$1003=Analítico!$B69),-(Analítico!M$1&gt;='Fluxo de Gastos Gerais'!$D$4:$D$1003),-(Analítico!M$1&lt;='Fluxo de Gastos Gerais'!$E$4:$E$1003),-('Fluxo de Gastos Gerais'!$C$4:$C$1003))</f>
        <v>0</v>
      </c>
      <c r="N69" s="152">
        <f>SUMPRODUCT(-('Fluxo de Gastos Gerais'!$B$4:$B$1003=Analítico!$B69),-(Analítico!N$1&gt;='Fluxo de Gastos Gerais'!$D$4:$D$1003),-(Analítico!N$1&lt;='Fluxo de Gastos Gerais'!$E$4:$E$1003),-('Fluxo de Gastos Gerais'!$C$4:$C$1003))</f>
        <v>0</v>
      </c>
      <c r="O69" s="152">
        <f>SUMPRODUCT(-('Fluxo de Gastos Gerais'!$B$4:$B$1003=Analítico!$B69),-(Analítico!O$1&gt;='Fluxo de Gastos Gerais'!$D$4:$D$1003),-(Analítico!O$1&lt;='Fluxo de Gastos Gerais'!$E$4:$E$1003),-('Fluxo de Gastos Gerais'!$C$4:$C$1003))</f>
        <v>0</v>
      </c>
      <c r="P69" s="152">
        <f>SUMPRODUCT(-('Fluxo de Gastos Gerais'!$B$4:$B$1003=Analítico!$B69),-(Analítico!P$1&gt;='Fluxo de Gastos Gerais'!$D$4:$D$1003),-(Analítico!P$1&lt;='Fluxo de Gastos Gerais'!$E$4:$E$1003),-('Fluxo de Gastos Gerais'!$C$4:$C$1003))</f>
        <v>0</v>
      </c>
      <c r="Q69" s="152">
        <f>SUMPRODUCT(-('Fluxo de Gastos Gerais'!$B$4:$B$1003=Analítico!$B69),-(Analítico!Q$1&gt;='Fluxo de Gastos Gerais'!$D$4:$D$1003),-(Analítico!Q$1&lt;='Fluxo de Gastos Gerais'!$E$4:$E$1003),-('Fluxo de Gastos Gerais'!$C$4:$C$1003))</f>
        <v>0</v>
      </c>
      <c r="R69" s="152">
        <f>SUMPRODUCT(-('Fluxo de Gastos Gerais'!$B$4:$B$1003=Analítico!$B69),-(Analítico!R$1&gt;='Fluxo de Gastos Gerais'!$D$4:$D$1003),-(Analítico!R$1&lt;='Fluxo de Gastos Gerais'!$E$4:$E$1003),-('Fluxo de Gastos Gerais'!$C$4:$C$1003))</f>
        <v>0</v>
      </c>
      <c r="S69" s="152">
        <f>SUMPRODUCT(-('Fluxo de Gastos Gerais'!$B$4:$B$1003=Analítico!$B69),-(Analítico!S$1&gt;='Fluxo de Gastos Gerais'!$D$4:$D$1003),-(Analítico!S$1&lt;='Fluxo de Gastos Gerais'!$E$4:$E$1003),-('Fluxo de Gastos Gerais'!$C$4:$C$1003))</f>
        <v>0</v>
      </c>
      <c r="T69" s="152">
        <f>SUMPRODUCT(-('Fluxo de Gastos Gerais'!$B$4:$B$1003=Analítico!$B69),-(Analítico!T$1&gt;='Fluxo de Gastos Gerais'!$D$4:$D$1003),-(Analítico!T$1&lt;='Fluxo de Gastos Gerais'!$E$4:$E$1003),-('Fluxo de Gastos Gerais'!$C$4:$C$1003))</f>
        <v>0</v>
      </c>
      <c r="U69" s="152">
        <f>SUMPRODUCT(-('Fluxo de Gastos Gerais'!$B$4:$B$1003=Analítico!$B69),-(Analítico!U$1&gt;='Fluxo de Gastos Gerais'!$D$4:$D$1003),-(Analítico!U$1&lt;='Fluxo de Gastos Gerais'!$E$4:$E$1003),-('Fluxo de Gastos Gerais'!$C$4:$C$1003))</f>
        <v>0</v>
      </c>
      <c r="V69" s="152">
        <f>SUMPRODUCT(-('Fluxo de Gastos Gerais'!$B$4:$B$1003=Analítico!$B69),-(Analítico!V$1&gt;='Fluxo de Gastos Gerais'!$D$4:$D$1003),-(Analítico!V$1&lt;='Fluxo de Gastos Gerais'!$E$4:$E$1003),-('Fluxo de Gastos Gerais'!$C$4:$C$1003))</f>
        <v>0</v>
      </c>
      <c r="W69" s="152">
        <f>SUMPRODUCT(-('Fluxo de Gastos Gerais'!$B$4:$B$1003=Analítico!$B69),-(Analítico!W$1&gt;='Fluxo de Gastos Gerais'!$D$4:$D$1003),-(Analítico!W$1&lt;='Fluxo de Gastos Gerais'!$E$4:$E$1003),-('Fluxo de Gastos Gerais'!$C$4:$C$1003))</f>
        <v>0</v>
      </c>
      <c r="X69" s="152">
        <f>SUMPRODUCT(-('Fluxo de Gastos Gerais'!$B$4:$B$1003=Analítico!$B69),-(Analítico!X$1&gt;='Fluxo de Gastos Gerais'!$D$4:$D$1003),-(Analítico!X$1&lt;='Fluxo de Gastos Gerais'!$E$4:$E$1003),-('Fluxo de Gastos Gerais'!$C$4:$C$1003))</f>
        <v>0</v>
      </c>
      <c r="Y69" s="152">
        <f>SUMPRODUCT(-('Fluxo de Gastos Gerais'!$B$4:$B$1003=Analítico!$B69),-(Analítico!Y$1&gt;='Fluxo de Gastos Gerais'!$D$4:$D$1003),-(Analítico!Y$1&lt;='Fluxo de Gastos Gerais'!$E$4:$E$1003),-('Fluxo de Gastos Gerais'!$C$4:$C$1003))</f>
        <v>0</v>
      </c>
      <c r="Z69" s="152">
        <f>SUMPRODUCT(-('Fluxo de Gastos Gerais'!$B$4:$B$1003=Analítico!$B69),-(Analítico!Z$1&gt;='Fluxo de Gastos Gerais'!$D$4:$D$1003),-(Analítico!Z$1&lt;='Fluxo de Gastos Gerais'!$E$4:$E$1003),-('Fluxo de Gastos Gerais'!$C$4:$C$1003))</f>
        <v>0</v>
      </c>
      <c r="AA69" s="152">
        <f>SUMPRODUCT(-('Fluxo de Gastos Gerais'!$B$4:$B$1003=Analítico!$B69),-(Analítico!AA$1&gt;='Fluxo de Gastos Gerais'!$D$4:$D$1003),-(Analítico!AA$1&lt;='Fluxo de Gastos Gerais'!$E$4:$E$1003),-('Fluxo de Gastos Gerais'!$C$4:$C$1003))</f>
        <v>0</v>
      </c>
      <c r="AB69" s="152">
        <f>SUMPRODUCT(-('Fluxo de Gastos Gerais'!$B$4:$B$1003=Analítico!$B69),-(Analítico!AB$1&gt;='Fluxo de Gastos Gerais'!$D$4:$D$1003),-(Analítico!AB$1&lt;='Fluxo de Gastos Gerais'!$E$4:$E$1003),-('Fluxo de Gastos Gerais'!$C$4:$C$1003))</f>
        <v>0</v>
      </c>
      <c r="AC69" s="152">
        <f>SUMPRODUCT(-('Fluxo de Gastos Gerais'!$B$4:$B$1003=Analítico!$B69),-(Analítico!AC$1&gt;='Fluxo de Gastos Gerais'!$D$4:$D$1003),-(Analítico!AC$1&lt;='Fluxo de Gastos Gerais'!$E$4:$E$1003),-('Fluxo de Gastos Gerais'!$C$4:$C$1003))</f>
        <v>0</v>
      </c>
      <c r="AD69" s="152">
        <f>SUMPRODUCT(-('Fluxo de Gastos Gerais'!$B$4:$B$1003=Analítico!$B69),-(Analítico!AD$1&gt;='Fluxo de Gastos Gerais'!$D$4:$D$1003),-(Analítico!AD$1&lt;='Fluxo de Gastos Gerais'!$E$4:$E$1003),-('Fluxo de Gastos Gerais'!$C$4:$C$1003))</f>
        <v>0</v>
      </c>
      <c r="AE69" s="152">
        <f>SUMPRODUCT(-('Fluxo de Gastos Gerais'!$B$4:$B$1003=Analítico!$B69),-(Analítico!AE$1&gt;='Fluxo de Gastos Gerais'!$D$4:$D$1003),-(Analítico!AE$1&lt;='Fluxo de Gastos Gerais'!$E$4:$E$1003),-('Fluxo de Gastos Gerais'!$C$4:$C$1003))</f>
        <v>0</v>
      </c>
      <c r="AF69" s="152">
        <f>SUMPRODUCT(-('Fluxo de Gastos Gerais'!$B$4:$B$1003=Analítico!$B69),-(Analítico!AF$1&gt;='Fluxo de Gastos Gerais'!$D$4:$D$1003),-(Analítico!AF$1&lt;='Fluxo de Gastos Gerais'!$E$4:$E$1003),-('Fluxo de Gastos Gerais'!$C$4:$C$1003))</f>
        <v>0</v>
      </c>
      <c r="AG69" s="152">
        <f>SUMPRODUCT(-('Fluxo de Gastos Gerais'!$B$4:$B$1003=Analítico!$B69),-(Analítico!AG$1&gt;='Fluxo de Gastos Gerais'!$D$4:$D$1003),-(Analítico!AG$1&lt;='Fluxo de Gastos Gerais'!$E$4:$E$1003),-('Fluxo de Gastos Gerais'!$C$4:$C$1003))</f>
        <v>0</v>
      </c>
      <c r="AH69" s="152">
        <f>SUMPRODUCT(-('Fluxo de Gastos Gerais'!$B$4:$B$1003=Analítico!$B69),-(Analítico!AH$1&gt;='Fluxo de Gastos Gerais'!$D$4:$D$1003),-(Analítico!AH$1&lt;='Fluxo de Gastos Gerais'!$E$4:$E$1003),-('Fluxo de Gastos Gerais'!$C$4:$C$1003))</f>
        <v>0</v>
      </c>
      <c r="AI69" s="152">
        <f>SUMPRODUCT(-('Fluxo de Gastos Gerais'!$B$4:$B$1003=Analítico!$B69),-(Analítico!AI$1&gt;='Fluxo de Gastos Gerais'!$D$4:$D$1003),-(Analítico!AI$1&lt;='Fluxo de Gastos Gerais'!$E$4:$E$1003),-('Fluxo de Gastos Gerais'!$C$4:$C$1003))</f>
        <v>0</v>
      </c>
      <c r="AJ69" s="152">
        <f>SUMPRODUCT(-('Fluxo de Gastos Gerais'!$B$4:$B$1003=Analítico!$B69),-(Analítico!AJ$1&gt;='Fluxo de Gastos Gerais'!$D$4:$D$1003),-(Analítico!AJ$1&lt;='Fluxo de Gastos Gerais'!$E$4:$E$1003),-('Fluxo de Gastos Gerais'!$C$4:$C$1003))</f>
        <v>0</v>
      </c>
      <c r="AK69" s="152">
        <f>SUMPRODUCT(-('Fluxo de Gastos Gerais'!$B$4:$B$1003=Analítico!$B69),-(Analítico!AK$1&gt;='Fluxo de Gastos Gerais'!$D$4:$D$1003),-(Analítico!AK$1&lt;='Fluxo de Gastos Gerais'!$E$4:$E$1003),-('Fluxo de Gastos Gerais'!$C$4:$C$1003))</f>
        <v>0</v>
      </c>
      <c r="AL69" s="152">
        <f>SUMPRODUCT(-('Fluxo de Gastos Gerais'!$B$4:$B$1003=Analítico!$B69),-(Analítico!AL$1&gt;='Fluxo de Gastos Gerais'!$D$4:$D$1003),-(Analítico!AL$1&lt;='Fluxo de Gastos Gerais'!$E$4:$E$1003),-('Fluxo de Gastos Gerais'!$C$4:$C$1003))</f>
        <v>0</v>
      </c>
      <c r="AM69" s="147">
        <f t="shared" si="48"/>
        <v>0</v>
      </c>
      <c r="AN69" s="159">
        <f t="shared" ca="1" si="49"/>
        <v>0</v>
      </c>
      <c r="AX69" s="254"/>
      <c r="AY69" s="254"/>
    </row>
    <row r="70" spans="1:51" s="101" customFormat="1" ht="23.25" customHeight="1">
      <c r="A70" s="221" t="s">
        <v>122</v>
      </c>
      <c r="B70" s="222" t="s">
        <v>84</v>
      </c>
      <c r="C70" s="152">
        <f>SUMPRODUCT(-('Fluxo de Gastos Gerais'!$B$4:$B$1003=Analítico!$B70),-(Analítico!C$1&gt;='Fluxo de Gastos Gerais'!$D$4:$D$1003),-(Analítico!C$1&lt;='Fluxo de Gastos Gerais'!$E$4:$E$1003),-('Fluxo de Gastos Gerais'!$C$4:$C$1003))</f>
        <v>0</v>
      </c>
      <c r="D70" s="152">
        <f>SUMPRODUCT(-('Fluxo de Gastos Gerais'!$B$4:$B$1003=Analítico!$B70),-(Analítico!D$1&gt;='Fluxo de Gastos Gerais'!$D$4:$D$1003),-(Analítico!D$1&lt;='Fluxo de Gastos Gerais'!$E$4:$E$1003),-('Fluxo de Gastos Gerais'!$C$4:$C$1003))</f>
        <v>0</v>
      </c>
      <c r="E70" s="152">
        <f>SUMPRODUCT(-('Fluxo de Gastos Gerais'!$B$4:$B$1003=Analítico!$B70),-(Analítico!E$1&gt;='Fluxo de Gastos Gerais'!$D$4:$D$1003),-(Analítico!E$1&lt;='Fluxo de Gastos Gerais'!$E$4:$E$1003),-('Fluxo de Gastos Gerais'!$C$4:$C$1003))</f>
        <v>0</v>
      </c>
      <c r="F70" s="152">
        <f>SUMPRODUCT(-('Fluxo de Gastos Gerais'!$B$4:$B$1003=Analítico!$B70),-(Analítico!F$1&gt;='Fluxo de Gastos Gerais'!$D$4:$D$1003),-(Analítico!F$1&lt;='Fluxo de Gastos Gerais'!$E$4:$E$1003),-('Fluxo de Gastos Gerais'!$C$4:$C$1003))</f>
        <v>0</v>
      </c>
      <c r="G70" s="152">
        <f>SUMPRODUCT(-('Fluxo de Gastos Gerais'!$B$4:$B$1003=Analítico!$B70),-(Analítico!G$1&gt;='Fluxo de Gastos Gerais'!$D$4:$D$1003),-(Analítico!G$1&lt;='Fluxo de Gastos Gerais'!$E$4:$E$1003),-('Fluxo de Gastos Gerais'!$C$4:$C$1003))</f>
        <v>0</v>
      </c>
      <c r="H70" s="152">
        <f>SUMPRODUCT(-('Fluxo de Gastos Gerais'!$B$4:$B$1003=Analítico!$B70),-(Analítico!H$1&gt;='Fluxo de Gastos Gerais'!$D$4:$D$1003),-(Analítico!H$1&lt;='Fluxo de Gastos Gerais'!$E$4:$E$1003),-('Fluxo de Gastos Gerais'!$C$4:$C$1003))</f>
        <v>0</v>
      </c>
      <c r="I70" s="152">
        <f>SUMPRODUCT(-('Fluxo de Gastos Gerais'!$B$4:$B$1003=Analítico!$B70),-(Analítico!I$1&gt;='Fluxo de Gastos Gerais'!$D$4:$D$1003),-(Analítico!I$1&lt;='Fluxo de Gastos Gerais'!$E$4:$E$1003),-('Fluxo de Gastos Gerais'!$C$4:$C$1003))</f>
        <v>0</v>
      </c>
      <c r="J70" s="152">
        <f>SUMPRODUCT(-('Fluxo de Gastos Gerais'!$B$4:$B$1003=Analítico!$B70),-(Analítico!J$1&gt;='Fluxo de Gastos Gerais'!$D$4:$D$1003),-(Analítico!J$1&lt;='Fluxo de Gastos Gerais'!$E$4:$E$1003),-('Fluxo de Gastos Gerais'!$C$4:$C$1003))</f>
        <v>0</v>
      </c>
      <c r="K70" s="152">
        <f>SUMPRODUCT(-('Fluxo de Gastos Gerais'!$B$4:$B$1003=Analítico!$B70),-(Analítico!K$1&gt;='Fluxo de Gastos Gerais'!$D$4:$D$1003),-(Analítico!K$1&lt;='Fluxo de Gastos Gerais'!$E$4:$E$1003),-('Fluxo de Gastos Gerais'!$C$4:$C$1003))</f>
        <v>0</v>
      </c>
      <c r="L70" s="152">
        <f>SUMPRODUCT(-('Fluxo de Gastos Gerais'!$B$4:$B$1003=Analítico!$B70),-(Analítico!L$1&gt;='Fluxo de Gastos Gerais'!$D$4:$D$1003),-(Analítico!L$1&lt;='Fluxo de Gastos Gerais'!$E$4:$E$1003),-('Fluxo de Gastos Gerais'!$C$4:$C$1003))</f>
        <v>0</v>
      </c>
      <c r="M70" s="152">
        <f>SUMPRODUCT(-('Fluxo de Gastos Gerais'!$B$4:$B$1003=Analítico!$B70),-(Analítico!M$1&gt;='Fluxo de Gastos Gerais'!$D$4:$D$1003),-(Analítico!M$1&lt;='Fluxo de Gastos Gerais'!$E$4:$E$1003),-('Fluxo de Gastos Gerais'!$C$4:$C$1003))</f>
        <v>0</v>
      </c>
      <c r="N70" s="152">
        <f>SUMPRODUCT(-('Fluxo de Gastos Gerais'!$B$4:$B$1003=Analítico!$B70),-(Analítico!N$1&gt;='Fluxo de Gastos Gerais'!$D$4:$D$1003),-(Analítico!N$1&lt;='Fluxo de Gastos Gerais'!$E$4:$E$1003),-('Fluxo de Gastos Gerais'!$C$4:$C$1003))</f>
        <v>0</v>
      </c>
      <c r="O70" s="152">
        <f>SUMPRODUCT(-('Fluxo de Gastos Gerais'!$B$4:$B$1003=Analítico!$B70),-(Analítico!O$1&gt;='Fluxo de Gastos Gerais'!$D$4:$D$1003),-(Analítico!O$1&lt;='Fluxo de Gastos Gerais'!$E$4:$E$1003),-('Fluxo de Gastos Gerais'!$C$4:$C$1003))</f>
        <v>0</v>
      </c>
      <c r="P70" s="152">
        <f>SUMPRODUCT(-('Fluxo de Gastos Gerais'!$B$4:$B$1003=Analítico!$B70),-(Analítico!P$1&gt;='Fluxo de Gastos Gerais'!$D$4:$D$1003),-(Analítico!P$1&lt;='Fluxo de Gastos Gerais'!$E$4:$E$1003),-('Fluxo de Gastos Gerais'!$C$4:$C$1003))</f>
        <v>0</v>
      </c>
      <c r="Q70" s="152">
        <f>SUMPRODUCT(-('Fluxo de Gastos Gerais'!$B$4:$B$1003=Analítico!$B70),-(Analítico!Q$1&gt;='Fluxo de Gastos Gerais'!$D$4:$D$1003),-(Analítico!Q$1&lt;='Fluxo de Gastos Gerais'!$E$4:$E$1003),-('Fluxo de Gastos Gerais'!$C$4:$C$1003))</f>
        <v>0</v>
      </c>
      <c r="R70" s="152">
        <f>SUMPRODUCT(-('Fluxo de Gastos Gerais'!$B$4:$B$1003=Analítico!$B70),-(Analítico!R$1&gt;='Fluxo de Gastos Gerais'!$D$4:$D$1003),-(Analítico!R$1&lt;='Fluxo de Gastos Gerais'!$E$4:$E$1003),-('Fluxo de Gastos Gerais'!$C$4:$C$1003))</f>
        <v>0</v>
      </c>
      <c r="S70" s="152">
        <f>SUMPRODUCT(-('Fluxo de Gastos Gerais'!$B$4:$B$1003=Analítico!$B70),-(Analítico!S$1&gt;='Fluxo de Gastos Gerais'!$D$4:$D$1003),-(Analítico!S$1&lt;='Fluxo de Gastos Gerais'!$E$4:$E$1003),-('Fluxo de Gastos Gerais'!$C$4:$C$1003))</f>
        <v>0</v>
      </c>
      <c r="T70" s="152">
        <f>SUMPRODUCT(-('Fluxo de Gastos Gerais'!$B$4:$B$1003=Analítico!$B70),-(Analítico!T$1&gt;='Fluxo de Gastos Gerais'!$D$4:$D$1003),-(Analítico!T$1&lt;='Fluxo de Gastos Gerais'!$E$4:$E$1003),-('Fluxo de Gastos Gerais'!$C$4:$C$1003))</f>
        <v>0</v>
      </c>
      <c r="U70" s="152">
        <f>SUMPRODUCT(-('Fluxo de Gastos Gerais'!$B$4:$B$1003=Analítico!$B70),-(Analítico!U$1&gt;='Fluxo de Gastos Gerais'!$D$4:$D$1003),-(Analítico!U$1&lt;='Fluxo de Gastos Gerais'!$E$4:$E$1003),-('Fluxo de Gastos Gerais'!$C$4:$C$1003))</f>
        <v>0</v>
      </c>
      <c r="V70" s="152">
        <f>SUMPRODUCT(-('Fluxo de Gastos Gerais'!$B$4:$B$1003=Analítico!$B70),-(Analítico!V$1&gt;='Fluxo de Gastos Gerais'!$D$4:$D$1003),-(Analítico!V$1&lt;='Fluxo de Gastos Gerais'!$E$4:$E$1003),-('Fluxo de Gastos Gerais'!$C$4:$C$1003))</f>
        <v>0</v>
      </c>
      <c r="W70" s="152">
        <f>SUMPRODUCT(-('Fluxo de Gastos Gerais'!$B$4:$B$1003=Analítico!$B70),-(Analítico!W$1&gt;='Fluxo de Gastos Gerais'!$D$4:$D$1003),-(Analítico!W$1&lt;='Fluxo de Gastos Gerais'!$E$4:$E$1003),-('Fluxo de Gastos Gerais'!$C$4:$C$1003))</f>
        <v>0</v>
      </c>
      <c r="X70" s="152">
        <f>SUMPRODUCT(-('Fluxo de Gastos Gerais'!$B$4:$B$1003=Analítico!$B70),-(Analítico!X$1&gt;='Fluxo de Gastos Gerais'!$D$4:$D$1003),-(Analítico!X$1&lt;='Fluxo de Gastos Gerais'!$E$4:$E$1003),-('Fluxo de Gastos Gerais'!$C$4:$C$1003))</f>
        <v>0</v>
      </c>
      <c r="Y70" s="152">
        <f>SUMPRODUCT(-('Fluxo de Gastos Gerais'!$B$4:$B$1003=Analítico!$B70),-(Analítico!Y$1&gt;='Fluxo de Gastos Gerais'!$D$4:$D$1003),-(Analítico!Y$1&lt;='Fluxo de Gastos Gerais'!$E$4:$E$1003),-('Fluxo de Gastos Gerais'!$C$4:$C$1003))</f>
        <v>0</v>
      </c>
      <c r="Z70" s="152">
        <f>SUMPRODUCT(-('Fluxo de Gastos Gerais'!$B$4:$B$1003=Analítico!$B70),-(Analítico!Z$1&gt;='Fluxo de Gastos Gerais'!$D$4:$D$1003),-(Analítico!Z$1&lt;='Fluxo de Gastos Gerais'!$E$4:$E$1003),-('Fluxo de Gastos Gerais'!$C$4:$C$1003))</f>
        <v>0</v>
      </c>
      <c r="AA70" s="152">
        <f>SUMPRODUCT(-('Fluxo de Gastos Gerais'!$B$4:$B$1003=Analítico!$B70),-(Analítico!AA$1&gt;='Fluxo de Gastos Gerais'!$D$4:$D$1003),-(Analítico!AA$1&lt;='Fluxo de Gastos Gerais'!$E$4:$E$1003),-('Fluxo de Gastos Gerais'!$C$4:$C$1003))</f>
        <v>0</v>
      </c>
      <c r="AB70" s="152">
        <f>SUMPRODUCT(-('Fluxo de Gastos Gerais'!$B$4:$B$1003=Analítico!$B70),-(Analítico!AB$1&gt;='Fluxo de Gastos Gerais'!$D$4:$D$1003),-(Analítico!AB$1&lt;='Fluxo de Gastos Gerais'!$E$4:$E$1003),-('Fluxo de Gastos Gerais'!$C$4:$C$1003))</f>
        <v>0</v>
      </c>
      <c r="AC70" s="152">
        <f>SUMPRODUCT(-('Fluxo de Gastos Gerais'!$B$4:$B$1003=Analítico!$B70),-(Analítico!AC$1&gt;='Fluxo de Gastos Gerais'!$D$4:$D$1003),-(Analítico!AC$1&lt;='Fluxo de Gastos Gerais'!$E$4:$E$1003),-('Fluxo de Gastos Gerais'!$C$4:$C$1003))</f>
        <v>0</v>
      </c>
      <c r="AD70" s="152">
        <f>SUMPRODUCT(-('Fluxo de Gastos Gerais'!$B$4:$B$1003=Analítico!$B70),-(Analítico!AD$1&gt;='Fluxo de Gastos Gerais'!$D$4:$D$1003),-(Analítico!AD$1&lt;='Fluxo de Gastos Gerais'!$E$4:$E$1003),-('Fluxo de Gastos Gerais'!$C$4:$C$1003))</f>
        <v>0</v>
      </c>
      <c r="AE70" s="152">
        <f>SUMPRODUCT(-('Fluxo de Gastos Gerais'!$B$4:$B$1003=Analítico!$B70),-(Analítico!AE$1&gt;='Fluxo de Gastos Gerais'!$D$4:$D$1003),-(Analítico!AE$1&lt;='Fluxo de Gastos Gerais'!$E$4:$E$1003),-('Fluxo de Gastos Gerais'!$C$4:$C$1003))</f>
        <v>0</v>
      </c>
      <c r="AF70" s="152">
        <f>SUMPRODUCT(-('Fluxo de Gastos Gerais'!$B$4:$B$1003=Analítico!$B70),-(Analítico!AF$1&gt;='Fluxo de Gastos Gerais'!$D$4:$D$1003),-(Analítico!AF$1&lt;='Fluxo de Gastos Gerais'!$E$4:$E$1003),-('Fluxo de Gastos Gerais'!$C$4:$C$1003))</f>
        <v>0</v>
      </c>
      <c r="AG70" s="152">
        <f>SUMPRODUCT(-('Fluxo de Gastos Gerais'!$B$4:$B$1003=Analítico!$B70),-(Analítico!AG$1&gt;='Fluxo de Gastos Gerais'!$D$4:$D$1003),-(Analítico!AG$1&lt;='Fluxo de Gastos Gerais'!$E$4:$E$1003),-('Fluxo de Gastos Gerais'!$C$4:$C$1003))</f>
        <v>0</v>
      </c>
      <c r="AH70" s="152">
        <f>SUMPRODUCT(-('Fluxo de Gastos Gerais'!$B$4:$B$1003=Analítico!$B70),-(Analítico!AH$1&gt;='Fluxo de Gastos Gerais'!$D$4:$D$1003),-(Analítico!AH$1&lt;='Fluxo de Gastos Gerais'!$E$4:$E$1003),-('Fluxo de Gastos Gerais'!$C$4:$C$1003))</f>
        <v>0</v>
      </c>
      <c r="AI70" s="152">
        <f>SUMPRODUCT(-('Fluxo de Gastos Gerais'!$B$4:$B$1003=Analítico!$B70),-(Analítico!AI$1&gt;='Fluxo de Gastos Gerais'!$D$4:$D$1003),-(Analítico!AI$1&lt;='Fluxo de Gastos Gerais'!$E$4:$E$1003),-('Fluxo de Gastos Gerais'!$C$4:$C$1003))</f>
        <v>0</v>
      </c>
      <c r="AJ70" s="152">
        <f>SUMPRODUCT(-('Fluxo de Gastos Gerais'!$B$4:$B$1003=Analítico!$B70),-(Analítico!AJ$1&gt;='Fluxo de Gastos Gerais'!$D$4:$D$1003),-(Analítico!AJ$1&lt;='Fluxo de Gastos Gerais'!$E$4:$E$1003),-('Fluxo de Gastos Gerais'!$C$4:$C$1003))</f>
        <v>0</v>
      </c>
      <c r="AK70" s="152">
        <f>SUMPRODUCT(-('Fluxo de Gastos Gerais'!$B$4:$B$1003=Analítico!$B70),-(Analítico!AK$1&gt;='Fluxo de Gastos Gerais'!$D$4:$D$1003),-(Analítico!AK$1&lt;='Fluxo de Gastos Gerais'!$E$4:$E$1003),-('Fluxo de Gastos Gerais'!$C$4:$C$1003))</f>
        <v>0</v>
      </c>
      <c r="AL70" s="152">
        <f>SUMPRODUCT(-('Fluxo de Gastos Gerais'!$B$4:$B$1003=Analítico!$B70),-(Analítico!AL$1&gt;='Fluxo de Gastos Gerais'!$D$4:$D$1003),-(Analítico!AL$1&lt;='Fluxo de Gastos Gerais'!$E$4:$E$1003),-('Fluxo de Gastos Gerais'!$C$4:$C$1003))</f>
        <v>0</v>
      </c>
      <c r="AM70" s="147">
        <f t="shared" si="48"/>
        <v>0</v>
      </c>
      <c r="AN70" s="159">
        <f t="shared" ca="1" si="49"/>
        <v>0</v>
      </c>
      <c r="AX70" s="254"/>
      <c r="AY70" s="254"/>
    </row>
    <row r="71" spans="1:51" s="101" customFormat="1" ht="23.25" customHeight="1">
      <c r="A71" s="221" t="s">
        <v>123</v>
      </c>
      <c r="B71" s="222" t="s">
        <v>197</v>
      </c>
      <c r="C71" s="152">
        <f>SUMPRODUCT(-('Fluxo de Gastos Gerais'!$B$4:$B$1003=Analítico!$B71),-(Analítico!C$1&gt;='Fluxo de Gastos Gerais'!$D$4:$D$1003),-(Analítico!C$1&lt;='Fluxo de Gastos Gerais'!$E$4:$E$1003),-('Fluxo de Gastos Gerais'!$C$4:$C$1003))</f>
        <v>0</v>
      </c>
      <c r="D71" s="152">
        <f>SUMPRODUCT(-('Fluxo de Gastos Gerais'!$B$4:$B$1003=Analítico!$B71),-(Analítico!D$1&gt;='Fluxo de Gastos Gerais'!$D$4:$D$1003),-(Analítico!D$1&lt;='Fluxo de Gastos Gerais'!$E$4:$E$1003),-('Fluxo de Gastos Gerais'!$C$4:$C$1003))</f>
        <v>0</v>
      </c>
      <c r="E71" s="152">
        <f>SUMPRODUCT(-('Fluxo de Gastos Gerais'!$B$4:$B$1003=Analítico!$B71),-(Analítico!E$1&gt;='Fluxo de Gastos Gerais'!$D$4:$D$1003),-(Analítico!E$1&lt;='Fluxo de Gastos Gerais'!$E$4:$E$1003),-('Fluxo de Gastos Gerais'!$C$4:$C$1003))</f>
        <v>0</v>
      </c>
      <c r="F71" s="152">
        <f>SUMPRODUCT(-('Fluxo de Gastos Gerais'!$B$4:$B$1003=Analítico!$B71),-(Analítico!F$1&gt;='Fluxo de Gastos Gerais'!$D$4:$D$1003),-(Analítico!F$1&lt;='Fluxo de Gastos Gerais'!$E$4:$E$1003),-('Fluxo de Gastos Gerais'!$C$4:$C$1003))</f>
        <v>0</v>
      </c>
      <c r="G71" s="152">
        <f>SUMPRODUCT(-('Fluxo de Gastos Gerais'!$B$4:$B$1003=Analítico!$B71),-(Analítico!G$1&gt;='Fluxo de Gastos Gerais'!$D$4:$D$1003),-(Analítico!G$1&lt;='Fluxo de Gastos Gerais'!$E$4:$E$1003),-('Fluxo de Gastos Gerais'!$C$4:$C$1003))</f>
        <v>0</v>
      </c>
      <c r="H71" s="152">
        <f>SUMPRODUCT(-('Fluxo de Gastos Gerais'!$B$4:$B$1003=Analítico!$B71),-(Analítico!H$1&gt;='Fluxo de Gastos Gerais'!$D$4:$D$1003),-(Analítico!H$1&lt;='Fluxo de Gastos Gerais'!$E$4:$E$1003),-('Fluxo de Gastos Gerais'!$C$4:$C$1003))</f>
        <v>0</v>
      </c>
      <c r="I71" s="152">
        <f>SUMPRODUCT(-('Fluxo de Gastos Gerais'!$B$4:$B$1003=Analítico!$B71),-(Analítico!I$1&gt;='Fluxo de Gastos Gerais'!$D$4:$D$1003),-(Analítico!I$1&lt;='Fluxo de Gastos Gerais'!$E$4:$E$1003),-('Fluxo de Gastos Gerais'!$C$4:$C$1003))</f>
        <v>0</v>
      </c>
      <c r="J71" s="152">
        <f>SUMPRODUCT(-('Fluxo de Gastos Gerais'!$B$4:$B$1003=Analítico!$B71),-(Analítico!J$1&gt;='Fluxo de Gastos Gerais'!$D$4:$D$1003),-(Analítico!J$1&lt;='Fluxo de Gastos Gerais'!$E$4:$E$1003),-('Fluxo de Gastos Gerais'!$C$4:$C$1003))</f>
        <v>0</v>
      </c>
      <c r="K71" s="152">
        <f>SUMPRODUCT(-('Fluxo de Gastos Gerais'!$B$4:$B$1003=Analítico!$B71),-(Analítico!K$1&gt;='Fluxo de Gastos Gerais'!$D$4:$D$1003),-(Analítico!K$1&lt;='Fluxo de Gastos Gerais'!$E$4:$E$1003),-('Fluxo de Gastos Gerais'!$C$4:$C$1003))</f>
        <v>0</v>
      </c>
      <c r="L71" s="152">
        <f>SUMPRODUCT(-('Fluxo de Gastos Gerais'!$B$4:$B$1003=Analítico!$B71),-(Analítico!L$1&gt;='Fluxo de Gastos Gerais'!$D$4:$D$1003),-(Analítico!L$1&lt;='Fluxo de Gastos Gerais'!$E$4:$E$1003),-('Fluxo de Gastos Gerais'!$C$4:$C$1003))</f>
        <v>0</v>
      </c>
      <c r="M71" s="152">
        <f>SUMPRODUCT(-('Fluxo de Gastos Gerais'!$B$4:$B$1003=Analítico!$B71),-(Analítico!M$1&gt;='Fluxo de Gastos Gerais'!$D$4:$D$1003),-(Analítico!M$1&lt;='Fluxo de Gastos Gerais'!$E$4:$E$1003),-('Fluxo de Gastos Gerais'!$C$4:$C$1003))</f>
        <v>0</v>
      </c>
      <c r="N71" s="152">
        <f>SUMPRODUCT(-('Fluxo de Gastos Gerais'!$B$4:$B$1003=Analítico!$B71),-(Analítico!N$1&gt;='Fluxo de Gastos Gerais'!$D$4:$D$1003),-(Analítico!N$1&lt;='Fluxo de Gastos Gerais'!$E$4:$E$1003),-('Fluxo de Gastos Gerais'!$C$4:$C$1003))</f>
        <v>0</v>
      </c>
      <c r="O71" s="152">
        <f>SUMPRODUCT(-('Fluxo de Gastos Gerais'!$B$4:$B$1003=Analítico!$B71),-(Analítico!O$1&gt;='Fluxo de Gastos Gerais'!$D$4:$D$1003),-(Analítico!O$1&lt;='Fluxo de Gastos Gerais'!$E$4:$E$1003),-('Fluxo de Gastos Gerais'!$C$4:$C$1003))</f>
        <v>0</v>
      </c>
      <c r="P71" s="152">
        <f>SUMPRODUCT(-('Fluxo de Gastos Gerais'!$B$4:$B$1003=Analítico!$B71),-(Analítico!P$1&gt;='Fluxo de Gastos Gerais'!$D$4:$D$1003),-(Analítico!P$1&lt;='Fluxo de Gastos Gerais'!$E$4:$E$1003),-('Fluxo de Gastos Gerais'!$C$4:$C$1003))</f>
        <v>0</v>
      </c>
      <c r="Q71" s="152">
        <f>SUMPRODUCT(-('Fluxo de Gastos Gerais'!$B$4:$B$1003=Analítico!$B71),-(Analítico!Q$1&gt;='Fluxo de Gastos Gerais'!$D$4:$D$1003),-(Analítico!Q$1&lt;='Fluxo de Gastos Gerais'!$E$4:$E$1003),-('Fluxo de Gastos Gerais'!$C$4:$C$1003))</f>
        <v>0</v>
      </c>
      <c r="R71" s="152">
        <f>SUMPRODUCT(-('Fluxo de Gastos Gerais'!$B$4:$B$1003=Analítico!$B71),-(Analítico!R$1&gt;='Fluxo de Gastos Gerais'!$D$4:$D$1003),-(Analítico!R$1&lt;='Fluxo de Gastos Gerais'!$E$4:$E$1003),-('Fluxo de Gastos Gerais'!$C$4:$C$1003))</f>
        <v>0</v>
      </c>
      <c r="S71" s="152">
        <f>SUMPRODUCT(-('Fluxo de Gastos Gerais'!$B$4:$B$1003=Analítico!$B71),-(Analítico!S$1&gt;='Fluxo de Gastos Gerais'!$D$4:$D$1003),-(Analítico!S$1&lt;='Fluxo de Gastos Gerais'!$E$4:$E$1003),-('Fluxo de Gastos Gerais'!$C$4:$C$1003))</f>
        <v>0</v>
      </c>
      <c r="T71" s="152">
        <f>SUMPRODUCT(-('Fluxo de Gastos Gerais'!$B$4:$B$1003=Analítico!$B71),-(Analítico!T$1&gt;='Fluxo de Gastos Gerais'!$D$4:$D$1003),-(Analítico!T$1&lt;='Fluxo de Gastos Gerais'!$E$4:$E$1003),-('Fluxo de Gastos Gerais'!$C$4:$C$1003))</f>
        <v>0</v>
      </c>
      <c r="U71" s="152">
        <f>SUMPRODUCT(-('Fluxo de Gastos Gerais'!$B$4:$B$1003=Analítico!$B71),-(Analítico!U$1&gt;='Fluxo de Gastos Gerais'!$D$4:$D$1003),-(Analítico!U$1&lt;='Fluxo de Gastos Gerais'!$E$4:$E$1003),-('Fluxo de Gastos Gerais'!$C$4:$C$1003))</f>
        <v>0</v>
      </c>
      <c r="V71" s="152">
        <f>SUMPRODUCT(-('Fluxo de Gastos Gerais'!$B$4:$B$1003=Analítico!$B71),-(Analítico!V$1&gt;='Fluxo de Gastos Gerais'!$D$4:$D$1003),-(Analítico!V$1&lt;='Fluxo de Gastos Gerais'!$E$4:$E$1003),-('Fluxo de Gastos Gerais'!$C$4:$C$1003))</f>
        <v>0</v>
      </c>
      <c r="W71" s="152">
        <f>SUMPRODUCT(-('Fluxo de Gastos Gerais'!$B$4:$B$1003=Analítico!$B71),-(Analítico!W$1&gt;='Fluxo de Gastos Gerais'!$D$4:$D$1003),-(Analítico!W$1&lt;='Fluxo de Gastos Gerais'!$E$4:$E$1003),-('Fluxo de Gastos Gerais'!$C$4:$C$1003))</f>
        <v>0</v>
      </c>
      <c r="X71" s="152">
        <f>SUMPRODUCT(-('Fluxo de Gastos Gerais'!$B$4:$B$1003=Analítico!$B71),-(Analítico!X$1&gt;='Fluxo de Gastos Gerais'!$D$4:$D$1003),-(Analítico!X$1&lt;='Fluxo de Gastos Gerais'!$E$4:$E$1003),-('Fluxo de Gastos Gerais'!$C$4:$C$1003))</f>
        <v>0</v>
      </c>
      <c r="Y71" s="152">
        <f>SUMPRODUCT(-('Fluxo de Gastos Gerais'!$B$4:$B$1003=Analítico!$B71),-(Analítico!Y$1&gt;='Fluxo de Gastos Gerais'!$D$4:$D$1003),-(Analítico!Y$1&lt;='Fluxo de Gastos Gerais'!$E$4:$E$1003),-('Fluxo de Gastos Gerais'!$C$4:$C$1003))</f>
        <v>0</v>
      </c>
      <c r="Z71" s="152">
        <f>SUMPRODUCT(-('Fluxo de Gastos Gerais'!$B$4:$B$1003=Analítico!$B71),-(Analítico!Z$1&gt;='Fluxo de Gastos Gerais'!$D$4:$D$1003),-(Analítico!Z$1&lt;='Fluxo de Gastos Gerais'!$E$4:$E$1003),-('Fluxo de Gastos Gerais'!$C$4:$C$1003))</f>
        <v>0</v>
      </c>
      <c r="AA71" s="152">
        <f>SUMPRODUCT(-('Fluxo de Gastos Gerais'!$B$4:$B$1003=Analítico!$B71),-(Analítico!AA$1&gt;='Fluxo de Gastos Gerais'!$D$4:$D$1003),-(Analítico!AA$1&lt;='Fluxo de Gastos Gerais'!$E$4:$E$1003),-('Fluxo de Gastos Gerais'!$C$4:$C$1003))</f>
        <v>0</v>
      </c>
      <c r="AB71" s="152">
        <f>SUMPRODUCT(-('Fluxo de Gastos Gerais'!$B$4:$B$1003=Analítico!$B71),-(Analítico!AB$1&gt;='Fluxo de Gastos Gerais'!$D$4:$D$1003),-(Analítico!AB$1&lt;='Fluxo de Gastos Gerais'!$E$4:$E$1003),-('Fluxo de Gastos Gerais'!$C$4:$C$1003))</f>
        <v>0</v>
      </c>
      <c r="AC71" s="152">
        <f>SUMPRODUCT(-('Fluxo de Gastos Gerais'!$B$4:$B$1003=Analítico!$B71),-(Analítico!AC$1&gt;='Fluxo de Gastos Gerais'!$D$4:$D$1003),-(Analítico!AC$1&lt;='Fluxo de Gastos Gerais'!$E$4:$E$1003),-('Fluxo de Gastos Gerais'!$C$4:$C$1003))</f>
        <v>0</v>
      </c>
      <c r="AD71" s="152">
        <f>SUMPRODUCT(-('Fluxo de Gastos Gerais'!$B$4:$B$1003=Analítico!$B71),-(Analítico!AD$1&gt;='Fluxo de Gastos Gerais'!$D$4:$D$1003),-(Analítico!AD$1&lt;='Fluxo de Gastos Gerais'!$E$4:$E$1003),-('Fluxo de Gastos Gerais'!$C$4:$C$1003))</f>
        <v>0</v>
      </c>
      <c r="AE71" s="152">
        <f>SUMPRODUCT(-('Fluxo de Gastos Gerais'!$B$4:$B$1003=Analítico!$B71),-(Analítico!AE$1&gt;='Fluxo de Gastos Gerais'!$D$4:$D$1003),-(Analítico!AE$1&lt;='Fluxo de Gastos Gerais'!$E$4:$E$1003),-('Fluxo de Gastos Gerais'!$C$4:$C$1003))</f>
        <v>0</v>
      </c>
      <c r="AF71" s="152">
        <f>SUMPRODUCT(-('Fluxo de Gastos Gerais'!$B$4:$B$1003=Analítico!$B71),-(Analítico!AF$1&gt;='Fluxo de Gastos Gerais'!$D$4:$D$1003),-(Analítico!AF$1&lt;='Fluxo de Gastos Gerais'!$E$4:$E$1003),-('Fluxo de Gastos Gerais'!$C$4:$C$1003))</f>
        <v>0</v>
      </c>
      <c r="AG71" s="152">
        <f>SUMPRODUCT(-('Fluxo de Gastos Gerais'!$B$4:$B$1003=Analítico!$B71),-(Analítico!AG$1&gt;='Fluxo de Gastos Gerais'!$D$4:$D$1003),-(Analítico!AG$1&lt;='Fluxo de Gastos Gerais'!$E$4:$E$1003),-('Fluxo de Gastos Gerais'!$C$4:$C$1003))</f>
        <v>0</v>
      </c>
      <c r="AH71" s="152">
        <f>SUMPRODUCT(-('Fluxo de Gastos Gerais'!$B$4:$B$1003=Analítico!$B71),-(Analítico!AH$1&gt;='Fluxo de Gastos Gerais'!$D$4:$D$1003),-(Analítico!AH$1&lt;='Fluxo de Gastos Gerais'!$E$4:$E$1003),-('Fluxo de Gastos Gerais'!$C$4:$C$1003))</f>
        <v>0</v>
      </c>
      <c r="AI71" s="152">
        <f>SUMPRODUCT(-('Fluxo de Gastos Gerais'!$B$4:$B$1003=Analítico!$B71),-(Analítico!AI$1&gt;='Fluxo de Gastos Gerais'!$D$4:$D$1003),-(Analítico!AI$1&lt;='Fluxo de Gastos Gerais'!$E$4:$E$1003),-('Fluxo de Gastos Gerais'!$C$4:$C$1003))</f>
        <v>0</v>
      </c>
      <c r="AJ71" s="152">
        <f>SUMPRODUCT(-('Fluxo de Gastos Gerais'!$B$4:$B$1003=Analítico!$B71),-(Analítico!AJ$1&gt;='Fluxo de Gastos Gerais'!$D$4:$D$1003),-(Analítico!AJ$1&lt;='Fluxo de Gastos Gerais'!$E$4:$E$1003),-('Fluxo de Gastos Gerais'!$C$4:$C$1003))</f>
        <v>0</v>
      </c>
      <c r="AK71" s="152">
        <f>SUMPRODUCT(-('Fluxo de Gastos Gerais'!$B$4:$B$1003=Analítico!$B71),-(Analítico!AK$1&gt;='Fluxo de Gastos Gerais'!$D$4:$D$1003),-(Analítico!AK$1&lt;='Fluxo de Gastos Gerais'!$E$4:$E$1003),-('Fluxo de Gastos Gerais'!$C$4:$C$1003))</f>
        <v>0</v>
      </c>
      <c r="AL71" s="152">
        <f>SUMPRODUCT(-('Fluxo de Gastos Gerais'!$B$4:$B$1003=Analítico!$B71),-(Analítico!AL$1&gt;='Fluxo de Gastos Gerais'!$D$4:$D$1003),-(Analítico!AL$1&lt;='Fluxo de Gastos Gerais'!$E$4:$E$1003),-('Fluxo de Gastos Gerais'!$C$4:$C$1003))</f>
        <v>0</v>
      </c>
      <c r="AM71" s="147">
        <f t="shared" si="48"/>
        <v>0</v>
      </c>
      <c r="AN71" s="159">
        <f t="shared" ca="1" si="49"/>
        <v>0</v>
      </c>
      <c r="AX71" s="254"/>
      <c r="AY71" s="254"/>
    </row>
    <row r="72" spans="1:51" s="101" customFormat="1" ht="23.25" customHeight="1">
      <c r="A72" s="221" t="s">
        <v>124</v>
      </c>
      <c r="B72" s="222" t="s">
        <v>215</v>
      </c>
      <c r="C72" s="152">
        <f>SUMPRODUCT(-('Fluxo de Gastos Gerais'!$B$4:$B$1003=Analítico!$B72),-(Analítico!C$1&gt;='Fluxo de Gastos Gerais'!$D$4:$D$1003),-(Analítico!C$1&lt;='Fluxo de Gastos Gerais'!$E$4:$E$1003),-('Fluxo de Gastos Gerais'!$C$4:$C$1003))</f>
        <v>0</v>
      </c>
      <c r="D72" s="152">
        <f>SUMPRODUCT(-('Fluxo de Gastos Gerais'!$B$4:$B$1003=Analítico!$B72),-(Analítico!D$1&gt;='Fluxo de Gastos Gerais'!$D$4:$D$1003),-(Analítico!D$1&lt;='Fluxo de Gastos Gerais'!$E$4:$E$1003),-('Fluxo de Gastos Gerais'!$C$4:$C$1003))</f>
        <v>0</v>
      </c>
      <c r="E72" s="152">
        <f>SUMPRODUCT(-('Fluxo de Gastos Gerais'!$B$4:$B$1003=Analítico!$B72),-(Analítico!E$1&gt;='Fluxo de Gastos Gerais'!$D$4:$D$1003),-(Analítico!E$1&lt;='Fluxo de Gastos Gerais'!$E$4:$E$1003),-('Fluxo de Gastos Gerais'!$C$4:$C$1003))</f>
        <v>0</v>
      </c>
      <c r="F72" s="152">
        <f>SUMPRODUCT(-('Fluxo de Gastos Gerais'!$B$4:$B$1003=Analítico!$B72),-(Analítico!F$1&gt;='Fluxo de Gastos Gerais'!$D$4:$D$1003),-(Analítico!F$1&lt;='Fluxo de Gastos Gerais'!$E$4:$E$1003),-('Fluxo de Gastos Gerais'!$C$4:$C$1003))</f>
        <v>0</v>
      </c>
      <c r="G72" s="152">
        <f>SUMPRODUCT(-('Fluxo de Gastos Gerais'!$B$4:$B$1003=Analítico!$B72),-(Analítico!G$1&gt;='Fluxo de Gastos Gerais'!$D$4:$D$1003),-(Analítico!G$1&lt;='Fluxo de Gastos Gerais'!$E$4:$E$1003),-('Fluxo de Gastos Gerais'!$C$4:$C$1003))</f>
        <v>0</v>
      </c>
      <c r="H72" s="152">
        <f>SUMPRODUCT(-('Fluxo de Gastos Gerais'!$B$4:$B$1003=Analítico!$B72),-(Analítico!H$1&gt;='Fluxo de Gastos Gerais'!$D$4:$D$1003),-(Analítico!H$1&lt;='Fluxo de Gastos Gerais'!$E$4:$E$1003),-('Fluxo de Gastos Gerais'!$C$4:$C$1003))</f>
        <v>0</v>
      </c>
      <c r="I72" s="152">
        <f>SUMPRODUCT(-('Fluxo de Gastos Gerais'!$B$4:$B$1003=Analítico!$B72),-(Analítico!I$1&gt;='Fluxo de Gastos Gerais'!$D$4:$D$1003),-(Analítico!I$1&lt;='Fluxo de Gastos Gerais'!$E$4:$E$1003),-('Fluxo de Gastos Gerais'!$C$4:$C$1003))</f>
        <v>0</v>
      </c>
      <c r="J72" s="152">
        <f>SUMPRODUCT(-('Fluxo de Gastos Gerais'!$B$4:$B$1003=Analítico!$B72),-(Analítico!J$1&gt;='Fluxo de Gastos Gerais'!$D$4:$D$1003),-(Analítico!J$1&lt;='Fluxo de Gastos Gerais'!$E$4:$E$1003),-('Fluxo de Gastos Gerais'!$C$4:$C$1003))</f>
        <v>0</v>
      </c>
      <c r="K72" s="152">
        <f>SUMPRODUCT(-('Fluxo de Gastos Gerais'!$B$4:$B$1003=Analítico!$B72),-(Analítico!K$1&gt;='Fluxo de Gastos Gerais'!$D$4:$D$1003),-(Analítico!K$1&lt;='Fluxo de Gastos Gerais'!$E$4:$E$1003),-('Fluxo de Gastos Gerais'!$C$4:$C$1003))</f>
        <v>0</v>
      </c>
      <c r="L72" s="152">
        <f>SUMPRODUCT(-('Fluxo de Gastos Gerais'!$B$4:$B$1003=Analítico!$B72),-(Analítico!L$1&gt;='Fluxo de Gastos Gerais'!$D$4:$D$1003),-(Analítico!L$1&lt;='Fluxo de Gastos Gerais'!$E$4:$E$1003),-('Fluxo de Gastos Gerais'!$C$4:$C$1003))</f>
        <v>0</v>
      </c>
      <c r="M72" s="152">
        <f>SUMPRODUCT(-('Fluxo de Gastos Gerais'!$B$4:$B$1003=Analítico!$B72),-(Analítico!M$1&gt;='Fluxo de Gastos Gerais'!$D$4:$D$1003),-(Analítico!M$1&lt;='Fluxo de Gastos Gerais'!$E$4:$E$1003),-('Fluxo de Gastos Gerais'!$C$4:$C$1003))</f>
        <v>0</v>
      </c>
      <c r="N72" s="152">
        <f>SUMPRODUCT(-('Fluxo de Gastos Gerais'!$B$4:$B$1003=Analítico!$B72),-(Analítico!N$1&gt;='Fluxo de Gastos Gerais'!$D$4:$D$1003),-(Analítico!N$1&lt;='Fluxo de Gastos Gerais'!$E$4:$E$1003),-('Fluxo de Gastos Gerais'!$C$4:$C$1003))</f>
        <v>0</v>
      </c>
      <c r="O72" s="152">
        <f>SUMPRODUCT(-('Fluxo de Gastos Gerais'!$B$4:$B$1003=Analítico!$B72),-(Analítico!O$1&gt;='Fluxo de Gastos Gerais'!$D$4:$D$1003),-(Analítico!O$1&lt;='Fluxo de Gastos Gerais'!$E$4:$E$1003),-('Fluxo de Gastos Gerais'!$C$4:$C$1003))</f>
        <v>0</v>
      </c>
      <c r="P72" s="152">
        <f>SUMPRODUCT(-('Fluxo de Gastos Gerais'!$B$4:$B$1003=Analítico!$B72),-(Analítico!P$1&gt;='Fluxo de Gastos Gerais'!$D$4:$D$1003),-(Analítico!P$1&lt;='Fluxo de Gastos Gerais'!$E$4:$E$1003),-('Fluxo de Gastos Gerais'!$C$4:$C$1003))</f>
        <v>0</v>
      </c>
      <c r="Q72" s="152">
        <f>SUMPRODUCT(-('Fluxo de Gastos Gerais'!$B$4:$B$1003=Analítico!$B72),-(Analítico!Q$1&gt;='Fluxo de Gastos Gerais'!$D$4:$D$1003),-(Analítico!Q$1&lt;='Fluxo de Gastos Gerais'!$E$4:$E$1003),-('Fluxo de Gastos Gerais'!$C$4:$C$1003))</f>
        <v>0</v>
      </c>
      <c r="R72" s="152">
        <f>SUMPRODUCT(-('Fluxo de Gastos Gerais'!$B$4:$B$1003=Analítico!$B72),-(Analítico!R$1&gt;='Fluxo de Gastos Gerais'!$D$4:$D$1003),-(Analítico!R$1&lt;='Fluxo de Gastos Gerais'!$E$4:$E$1003),-('Fluxo de Gastos Gerais'!$C$4:$C$1003))</f>
        <v>0</v>
      </c>
      <c r="S72" s="152">
        <f>SUMPRODUCT(-('Fluxo de Gastos Gerais'!$B$4:$B$1003=Analítico!$B72),-(Analítico!S$1&gt;='Fluxo de Gastos Gerais'!$D$4:$D$1003),-(Analítico!S$1&lt;='Fluxo de Gastos Gerais'!$E$4:$E$1003),-('Fluxo de Gastos Gerais'!$C$4:$C$1003))</f>
        <v>0</v>
      </c>
      <c r="T72" s="152">
        <f>SUMPRODUCT(-('Fluxo de Gastos Gerais'!$B$4:$B$1003=Analítico!$B72),-(Analítico!T$1&gt;='Fluxo de Gastos Gerais'!$D$4:$D$1003),-(Analítico!T$1&lt;='Fluxo de Gastos Gerais'!$E$4:$E$1003),-('Fluxo de Gastos Gerais'!$C$4:$C$1003))</f>
        <v>0</v>
      </c>
      <c r="U72" s="152">
        <f>SUMPRODUCT(-('Fluxo de Gastos Gerais'!$B$4:$B$1003=Analítico!$B72),-(Analítico!U$1&gt;='Fluxo de Gastos Gerais'!$D$4:$D$1003),-(Analítico!U$1&lt;='Fluxo de Gastos Gerais'!$E$4:$E$1003),-('Fluxo de Gastos Gerais'!$C$4:$C$1003))</f>
        <v>0</v>
      </c>
      <c r="V72" s="152">
        <f>SUMPRODUCT(-('Fluxo de Gastos Gerais'!$B$4:$B$1003=Analítico!$B72),-(Analítico!V$1&gt;='Fluxo de Gastos Gerais'!$D$4:$D$1003),-(Analítico!V$1&lt;='Fluxo de Gastos Gerais'!$E$4:$E$1003),-('Fluxo de Gastos Gerais'!$C$4:$C$1003))</f>
        <v>0</v>
      </c>
      <c r="W72" s="152">
        <f>SUMPRODUCT(-('Fluxo de Gastos Gerais'!$B$4:$B$1003=Analítico!$B72),-(Analítico!W$1&gt;='Fluxo de Gastos Gerais'!$D$4:$D$1003),-(Analítico!W$1&lt;='Fluxo de Gastos Gerais'!$E$4:$E$1003),-('Fluxo de Gastos Gerais'!$C$4:$C$1003))</f>
        <v>0</v>
      </c>
      <c r="X72" s="152">
        <f>SUMPRODUCT(-('Fluxo de Gastos Gerais'!$B$4:$B$1003=Analítico!$B72),-(Analítico!X$1&gt;='Fluxo de Gastos Gerais'!$D$4:$D$1003),-(Analítico!X$1&lt;='Fluxo de Gastos Gerais'!$E$4:$E$1003),-('Fluxo de Gastos Gerais'!$C$4:$C$1003))</f>
        <v>0</v>
      </c>
      <c r="Y72" s="152">
        <f>SUMPRODUCT(-('Fluxo de Gastos Gerais'!$B$4:$B$1003=Analítico!$B72),-(Analítico!Y$1&gt;='Fluxo de Gastos Gerais'!$D$4:$D$1003),-(Analítico!Y$1&lt;='Fluxo de Gastos Gerais'!$E$4:$E$1003),-('Fluxo de Gastos Gerais'!$C$4:$C$1003))</f>
        <v>0</v>
      </c>
      <c r="Z72" s="152">
        <f>SUMPRODUCT(-('Fluxo de Gastos Gerais'!$B$4:$B$1003=Analítico!$B72),-(Analítico!Z$1&gt;='Fluxo de Gastos Gerais'!$D$4:$D$1003),-(Analítico!Z$1&lt;='Fluxo de Gastos Gerais'!$E$4:$E$1003),-('Fluxo de Gastos Gerais'!$C$4:$C$1003))</f>
        <v>0</v>
      </c>
      <c r="AA72" s="152">
        <f>SUMPRODUCT(-('Fluxo de Gastos Gerais'!$B$4:$B$1003=Analítico!$B72),-(Analítico!AA$1&gt;='Fluxo de Gastos Gerais'!$D$4:$D$1003),-(Analítico!AA$1&lt;='Fluxo de Gastos Gerais'!$E$4:$E$1003),-('Fluxo de Gastos Gerais'!$C$4:$C$1003))</f>
        <v>0</v>
      </c>
      <c r="AB72" s="152">
        <f>SUMPRODUCT(-('Fluxo de Gastos Gerais'!$B$4:$B$1003=Analítico!$B72),-(Analítico!AB$1&gt;='Fluxo de Gastos Gerais'!$D$4:$D$1003),-(Analítico!AB$1&lt;='Fluxo de Gastos Gerais'!$E$4:$E$1003),-('Fluxo de Gastos Gerais'!$C$4:$C$1003))</f>
        <v>0</v>
      </c>
      <c r="AC72" s="152">
        <f>SUMPRODUCT(-('Fluxo de Gastos Gerais'!$B$4:$B$1003=Analítico!$B72),-(Analítico!AC$1&gt;='Fluxo de Gastos Gerais'!$D$4:$D$1003),-(Analítico!AC$1&lt;='Fluxo de Gastos Gerais'!$E$4:$E$1003),-('Fluxo de Gastos Gerais'!$C$4:$C$1003))</f>
        <v>0</v>
      </c>
      <c r="AD72" s="152">
        <f>SUMPRODUCT(-('Fluxo de Gastos Gerais'!$B$4:$B$1003=Analítico!$B72),-(Analítico!AD$1&gt;='Fluxo de Gastos Gerais'!$D$4:$D$1003),-(Analítico!AD$1&lt;='Fluxo de Gastos Gerais'!$E$4:$E$1003),-('Fluxo de Gastos Gerais'!$C$4:$C$1003))</f>
        <v>0</v>
      </c>
      <c r="AE72" s="152">
        <f>SUMPRODUCT(-('Fluxo de Gastos Gerais'!$B$4:$B$1003=Analítico!$B72),-(Analítico!AE$1&gt;='Fluxo de Gastos Gerais'!$D$4:$D$1003),-(Analítico!AE$1&lt;='Fluxo de Gastos Gerais'!$E$4:$E$1003),-('Fluxo de Gastos Gerais'!$C$4:$C$1003))</f>
        <v>0</v>
      </c>
      <c r="AF72" s="152">
        <f>SUMPRODUCT(-('Fluxo de Gastos Gerais'!$B$4:$B$1003=Analítico!$B72),-(Analítico!AF$1&gt;='Fluxo de Gastos Gerais'!$D$4:$D$1003),-(Analítico!AF$1&lt;='Fluxo de Gastos Gerais'!$E$4:$E$1003),-('Fluxo de Gastos Gerais'!$C$4:$C$1003))</f>
        <v>0</v>
      </c>
      <c r="AG72" s="152">
        <f>SUMPRODUCT(-('Fluxo de Gastos Gerais'!$B$4:$B$1003=Analítico!$B72),-(Analítico!AG$1&gt;='Fluxo de Gastos Gerais'!$D$4:$D$1003),-(Analítico!AG$1&lt;='Fluxo de Gastos Gerais'!$E$4:$E$1003),-('Fluxo de Gastos Gerais'!$C$4:$C$1003))</f>
        <v>0</v>
      </c>
      <c r="AH72" s="152">
        <f>SUMPRODUCT(-('Fluxo de Gastos Gerais'!$B$4:$B$1003=Analítico!$B72),-(Analítico!AH$1&gt;='Fluxo de Gastos Gerais'!$D$4:$D$1003),-(Analítico!AH$1&lt;='Fluxo de Gastos Gerais'!$E$4:$E$1003),-('Fluxo de Gastos Gerais'!$C$4:$C$1003))</f>
        <v>0</v>
      </c>
      <c r="AI72" s="152">
        <f>SUMPRODUCT(-('Fluxo de Gastos Gerais'!$B$4:$B$1003=Analítico!$B72),-(Analítico!AI$1&gt;='Fluxo de Gastos Gerais'!$D$4:$D$1003),-(Analítico!AI$1&lt;='Fluxo de Gastos Gerais'!$E$4:$E$1003),-('Fluxo de Gastos Gerais'!$C$4:$C$1003))</f>
        <v>0</v>
      </c>
      <c r="AJ72" s="152">
        <f>SUMPRODUCT(-('Fluxo de Gastos Gerais'!$B$4:$B$1003=Analítico!$B72),-(Analítico!AJ$1&gt;='Fluxo de Gastos Gerais'!$D$4:$D$1003),-(Analítico!AJ$1&lt;='Fluxo de Gastos Gerais'!$E$4:$E$1003),-('Fluxo de Gastos Gerais'!$C$4:$C$1003))</f>
        <v>0</v>
      </c>
      <c r="AK72" s="152">
        <f>SUMPRODUCT(-('Fluxo de Gastos Gerais'!$B$4:$B$1003=Analítico!$B72),-(Analítico!AK$1&gt;='Fluxo de Gastos Gerais'!$D$4:$D$1003),-(Analítico!AK$1&lt;='Fluxo de Gastos Gerais'!$E$4:$E$1003),-('Fluxo de Gastos Gerais'!$C$4:$C$1003))</f>
        <v>0</v>
      </c>
      <c r="AL72" s="152">
        <f>SUMPRODUCT(-('Fluxo de Gastos Gerais'!$B$4:$B$1003=Analítico!$B72),-(Analítico!AL$1&gt;='Fluxo de Gastos Gerais'!$D$4:$D$1003),-(Analítico!AL$1&lt;='Fluxo de Gastos Gerais'!$E$4:$E$1003),-('Fluxo de Gastos Gerais'!$C$4:$C$1003))</f>
        <v>0</v>
      </c>
      <c r="AM72" s="147">
        <f t="shared" si="48"/>
        <v>0</v>
      </c>
      <c r="AN72" s="159">
        <f t="shared" ca="1" si="49"/>
        <v>0</v>
      </c>
      <c r="AX72" s="254"/>
      <c r="AY72" s="254"/>
    </row>
    <row r="73" spans="1:51" s="101" customFormat="1" ht="23.25" customHeight="1">
      <c r="A73" s="221" t="s">
        <v>125</v>
      </c>
      <c r="B73" s="224" t="s">
        <v>195</v>
      </c>
      <c r="C73" s="152">
        <f>SUMPRODUCT(-('Fluxo de Gastos Gerais'!$B$4:$B$1003=Analítico!$B73),-(Analítico!C$1&gt;='Fluxo de Gastos Gerais'!$D$4:$D$1003),-(Analítico!C$1&lt;='Fluxo de Gastos Gerais'!$E$4:$E$1003),-('Fluxo de Gastos Gerais'!$C$4:$C$1003))</f>
        <v>150</v>
      </c>
      <c r="D73" s="152">
        <f>SUMPRODUCT(-('Fluxo de Gastos Gerais'!$B$4:$B$1003=Analítico!$B73),-(Analítico!D$1&gt;='Fluxo de Gastos Gerais'!$D$4:$D$1003),-(Analítico!D$1&lt;='Fluxo de Gastos Gerais'!$E$4:$E$1003),-('Fluxo de Gastos Gerais'!$C$4:$C$1003))</f>
        <v>150</v>
      </c>
      <c r="E73" s="152">
        <f>SUMPRODUCT(-('Fluxo de Gastos Gerais'!$B$4:$B$1003=Analítico!$B73),-(Analítico!E$1&gt;='Fluxo de Gastos Gerais'!$D$4:$D$1003),-(Analítico!E$1&lt;='Fluxo de Gastos Gerais'!$E$4:$E$1003),-('Fluxo de Gastos Gerais'!$C$4:$C$1003))</f>
        <v>150</v>
      </c>
      <c r="F73" s="152">
        <f>SUMPRODUCT(-('Fluxo de Gastos Gerais'!$B$4:$B$1003=Analítico!$B73),-(Analítico!F$1&gt;='Fluxo de Gastos Gerais'!$D$4:$D$1003),-(Analítico!F$1&lt;='Fluxo de Gastos Gerais'!$E$4:$E$1003),-('Fluxo de Gastos Gerais'!$C$4:$C$1003))</f>
        <v>150</v>
      </c>
      <c r="G73" s="152">
        <f>SUMPRODUCT(-('Fluxo de Gastos Gerais'!$B$4:$B$1003=Analítico!$B73),-(Analítico!G$1&gt;='Fluxo de Gastos Gerais'!$D$4:$D$1003),-(Analítico!G$1&lt;='Fluxo de Gastos Gerais'!$E$4:$E$1003),-('Fluxo de Gastos Gerais'!$C$4:$C$1003))</f>
        <v>150</v>
      </c>
      <c r="H73" s="152">
        <f>SUMPRODUCT(-('Fluxo de Gastos Gerais'!$B$4:$B$1003=Analítico!$B73),-(Analítico!H$1&gt;='Fluxo de Gastos Gerais'!$D$4:$D$1003),-(Analítico!H$1&lt;='Fluxo de Gastos Gerais'!$E$4:$E$1003),-('Fluxo de Gastos Gerais'!$C$4:$C$1003))</f>
        <v>150</v>
      </c>
      <c r="I73" s="152">
        <f>SUMPRODUCT(-('Fluxo de Gastos Gerais'!$B$4:$B$1003=Analítico!$B73),-(Analítico!I$1&gt;='Fluxo de Gastos Gerais'!$D$4:$D$1003),-(Analítico!I$1&lt;='Fluxo de Gastos Gerais'!$E$4:$E$1003),-('Fluxo de Gastos Gerais'!$C$4:$C$1003))</f>
        <v>150</v>
      </c>
      <c r="J73" s="152">
        <f>SUMPRODUCT(-('Fluxo de Gastos Gerais'!$B$4:$B$1003=Analítico!$B73),-(Analítico!J$1&gt;='Fluxo de Gastos Gerais'!$D$4:$D$1003),-(Analítico!J$1&lt;='Fluxo de Gastos Gerais'!$E$4:$E$1003),-('Fluxo de Gastos Gerais'!$C$4:$C$1003))</f>
        <v>150</v>
      </c>
      <c r="K73" s="152">
        <f>SUMPRODUCT(-('Fluxo de Gastos Gerais'!$B$4:$B$1003=Analítico!$B73),-(Analítico!K$1&gt;='Fluxo de Gastos Gerais'!$D$4:$D$1003),-(Analítico!K$1&lt;='Fluxo de Gastos Gerais'!$E$4:$E$1003),-('Fluxo de Gastos Gerais'!$C$4:$C$1003))</f>
        <v>150</v>
      </c>
      <c r="L73" s="152">
        <f>SUMPRODUCT(-('Fluxo de Gastos Gerais'!$B$4:$B$1003=Analítico!$B73),-(Analítico!L$1&gt;='Fluxo de Gastos Gerais'!$D$4:$D$1003),-(Analítico!L$1&lt;='Fluxo de Gastos Gerais'!$E$4:$E$1003),-('Fluxo de Gastos Gerais'!$C$4:$C$1003))</f>
        <v>150</v>
      </c>
      <c r="M73" s="152">
        <f>SUMPRODUCT(-('Fluxo de Gastos Gerais'!$B$4:$B$1003=Analítico!$B73),-(Analítico!M$1&gt;='Fluxo de Gastos Gerais'!$D$4:$D$1003),-(Analítico!M$1&lt;='Fluxo de Gastos Gerais'!$E$4:$E$1003),-('Fluxo de Gastos Gerais'!$C$4:$C$1003))</f>
        <v>150</v>
      </c>
      <c r="N73" s="152">
        <f>SUMPRODUCT(-('Fluxo de Gastos Gerais'!$B$4:$B$1003=Analítico!$B73),-(Analítico!N$1&gt;='Fluxo de Gastos Gerais'!$D$4:$D$1003),-(Analítico!N$1&lt;='Fluxo de Gastos Gerais'!$E$4:$E$1003),-('Fluxo de Gastos Gerais'!$C$4:$C$1003))</f>
        <v>150</v>
      </c>
      <c r="O73" s="152">
        <f>SUMPRODUCT(-('Fluxo de Gastos Gerais'!$B$4:$B$1003=Analítico!$B73),-(Analítico!O$1&gt;='Fluxo de Gastos Gerais'!$D$4:$D$1003),-(Analítico!O$1&lt;='Fluxo de Gastos Gerais'!$E$4:$E$1003),-('Fluxo de Gastos Gerais'!$C$4:$C$1003))</f>
        <v>162</v>
      </c>
      <c r="P73" s="152">
        <f>SUMPRODUCT(-('Fluxo de Gastos Gerais'!$B$4:$B$1003=Analítico!$B73),-(Analítico!P$1&gt;='Fluxo de Gastos Gerais'!$D$4:$D$1003),-(Analítico!P$1&lt;='Fluxo de Gastos Gerais'!$E$4:$E$1003),-('Fluxo de Gastos Gerais'!$C$4:$C$1003))</f>
        <v>162</v>
      </c>
      <c r="Q73" s="152">
        <f>SUMPRODUCT(-('Fluxo de Gastos Gerais'!$B$4:$B$1003=Analítico!$B73),-(Analítico!Q$1&gt;='Fluxo de Gastos Gerais'!$D$4:$D$1003),-(Analítico!Q$1&lt;='Fluxo de Gastos Gerais'!$E$4:$E$1003),-('Fluxo de Gastos Gerais'!$C$4:$C$1003))</f>
        <v>162</v>
      </c>
      <c r="R73" s="152">
        <f>SUMPRODUCT(-('Fluxo de Gastos Gerais'!$B$4:$B$1003=Analítico!$B73),-(Analítico!R$1&gt;='Fluxo de Gastos Gerais'!$D$4:$D$1003),-(Analítico!R$1&lt;='Fluxo de Gastos Gerais'!$E$4:$E$1003),-('Fluxo de Gastos Gerais'!$C$4:$C$1003))</f>
        <v>162</v>
      </c>
      <c r="S73" s="152">
        <f>SUMPRODUCT(-('Fluxo de Gastos Gerais'!$B$4:$B$1003=Analítico!$B73),-(Analítico!S$1&gt;='Fluxo de Gastos Gerais'!$D$4:$D$1003),-(Analítico!S$1&lt;='Fluxo de Gastos Gerais'!$E$4:$E$1003),-('Fluxo de Gastos Gerais'!$C$4:$C$1003))</f>
        <v>162</v>
      </c>
      <c r="T73" s="152">
        <f>SUMPRODUCT(-('Fluxo de Gastos Gerais'!$B$4:$B$1003=Analítico!$B73),-(Analítico!T$1&gt;='Fluxo de Gastos Gerais'!$D$4:$D$1003),-(Analítico!T$1&lt;='Fluxo de Gastos Gerais'!$E$4:$E$1003),-('Fluxo de Gastos Gerais'!$C$4:$C$1003))</f>
        <v>162</v>
      </c>
      <c r="U73" s="152">
        <f>SUMPRODUCT(-('Fluxo de Gastos Gerais'!$B$4:$B$1003=Analítico!$B73),-(Analítico!U$1&gt;='Fluxo de Gastos Gerais'!$D$4:$D$1003),-(Analítico!U$1&lt;='Fluxo de Gastos Gerais'!$E$4:$E$1003),-('Fluxo de Gastos Gerais'!$C$4:$C$1003))</f>
        <v>162</v>
      </c>
      <c r="V73" s="152">
        <f>SUMPRODUCT(-('Fluxo de Gastos Gerais'!$B$4:$B$1003=Analítico!$B73),-(Analítico!V$1&gt;='Fluxo de Gastos Gerais'!$D$4:$D$1003),-(Analítico!V$1&lt;='Fluxo de Gastos Gerais'!$E$4:$E$1003),-('Fluxo de Gastos Gerais'!$C$4:$C$1003))</f>
        <v>162</v>
      </c>
      <c r="W73" s="152">
        <f>SUMPRODUCT(-('Fluxo de Gastos Gerais'!$B$4:$B$1003=Analítico!$B73),-(Analítico!W$1&gt;='Fluxo de Gastos Gerais'!$D$4:$D$1003),-(Analítico!W$1&lt;='Fluxo de Gastos Gerais'!$E$4:$E$1003),-('Fluxo de Gastos Gerais'!$C$4:$C$1003))</f>
        <v>162</v>
      </c>
      <c r="X73" s="152">
        <f>SUMPRODUCT(-('Fluxo de Gastos Gerais'!$B$4:$B$1003=Analítico!$B73),-(Analítico!X$1&gt;='Fluxo de Gastos Gerais'!$D$4:$D$1003),-(Analítico!X$1&lt;='Fluxo de Gastos Gerais'!$E$4:$E$1003),-('Fluxo de Gastos Gerais'!$C$4:$C$1003))</f>
        <v>162</v>
      </c>
      <c r="Y73" s="152">
        <f>SUMPRODUCT(-('Fluxo de Gastos Gerais'!$B$4:$B$1003=Analítico!$B73),-(Analítico!Y$1&gt;='Fluxo de Gastos Gerais'!$D$4:$D$1003),-(Analítico!Y$1&lt;='Fluxo de Gastos Gerais'!$E$4:$E$1003),-('Fluxo de Gastos Gerais'!$C$4:$C$1003))</f>
        <v>162</v>
      </c>
      <c r="Z73" s="152">
        <f>SUMPRODUCT(-('Fluxo de Gastos Gerais'!$B$4:$B$1003=Analítico!$B73),-(Analítico!Z$1&gt;='Fluxo de Gastos Gerais'!$D$4:$D$1003),-(Analítico!Z$1&lt;='Fluxo de Gastos Gerais'!$E$4:$E$1003),-('Fluxo de Gastos Gerais'!$C$4:$C$1003))</f>
        <v>162</v>
      </c>
      <c r="AA73" s="152">
        <f>SUMPRODUCT(-('Fluxo de Gastos Gerais'!$B$4:$B$1003=Analítico!$B73),-(Analítico!AA$1&gt;='Fluxo de Gastos Gerais'!$D$4:$D$1003),-(Analítico!AA$1&lt;='Fluxo de Gastos Gerais'!$E$4:$E$1003),-('Fluxo de Gastos Gerais'!$C$4:$C$1003))</f>
        <v>0</v>
      </c>
      <c r="AB73" s="152">
        <f>SUMPRODUCT(-('Fluxo de Gastos Gerais'!$B$4:$B$1003=Analítico!$B73),-(Analítico!AB$1&gt;='Fluxo de Gastos Gerais'!$D$4:$D$1003),-(Analítico!AB$1&lt;='Fluxo de Gastos Gerais'!$E$4:$E$1003),-('Fluxo de Gastos Gerais'!$C$4:$C$1003))</f>
        <v>0</v>
      </c>
      <c r="AC73" s="152">
        <f>SUMPRODUCT(-('Fluxo de Gastos Gerais'!$B$4:$B$1003=Analítico!$B73),-(Analítico!AC$1&gt;='Fluxo de Gastos Gerais'!$D$4:$D$1003),-(Analítico!AC$1&lt;='Fluxo de Gastos Gerais'!$E$4:$E$1003),-('Fluxo de Gastos Gerais'!$C$4:$C$1003))</f>
        <v>0</v>
      </c>
      <c r="AD73" s="152">
        <f>SUMPRODUCT(-('Fluxo de Gastos Gerais'!$B$4:$B$1003=Analítico!$B73),-(Analítico!AD$1&gt;='Fluxo de Gastos Gerais'!$D$4:$D$1003),-(Analítico!AD$1&lt;='Fluxo de Gastos Gerais'!$E$4:$E$1003),-('Fluxo de Gastos Gerais'!$C$4:$C$1003))</f>
        <v>0</v>
      </c>
      <c r="AE73" s="152">
        <f>SUMPRODUCT(-('Fluxo de Gastos Gerais'!$B$4:$B$1003=Analítico!$B73),-(Analítico!AE$1&gt;='Fluxo de Gastos Gerais'!$D$4:$D$1003),-(Analítico!AE$1&lt;='Fluxo de Gastos Gerais'!$E$4:$E$1003),-('Fluxo de Gastos Gerais'!$C$4:$C$1003))</f>
        <v>0</v>
      </c>
      <c r="AF73" s="152">
        <f>SUMPRODUCT(-('Fluxo de Gastos Gerais'!$B$4:$B$1003=Analítico!$B73),-(Analítico!AF$1&gt;='Fluxo de Gastos Gerais'!$D$4:$D$1003),-(Analítico!AF$1&lt;='Fluxo de Gastos Gerais'!$E$4:$E$1003),-('Fluxo de Gastos Gerais'!$C$4:$C$1003))</f>
        <v>0</v>
      </c>
      <c r="AG73" s="152">
        <f>SUMPRODUCT(-('Fluxo de Gastos Gerais'!$B$4:$B$1003=Analítico!$B73),-(Analítico!AG$1&gt;='Fluxo de Gastos Gerais'!$D$4:$D$1003),-(Analítico!AG$1&lt;='Fluxo de Gastos Gerais'!$E$4:$E$1003),-('Fluxo de Gastos Gerais'!$C$4:$C$1003))</f>
        <v>0</v>
      </c>
      <c r="AH73" s="152">
        <f>SUMPRODUCT(-('Fluxo de Gastos Gerais'!$B$4:$B$1003=Analítico!$B73),-(Analítico!AH$1&gt;='Fluxo de Gastos Gerais'!$D$4:$D$1003),-(Analítico!AH$1&lt;='Fluxo de Gastos Gerais'!$E$4:$E$1003),-('Fluxo de Gastos Gerais'!$C$4:$C$1003))</f>
        <v>0</v>
      </c>
      <c r="AI73" s="152">
        <f>SUMPRODUCT(-('Fluxo de Gastos Gerais'!$B$4:$B$1003=Analítico!$B73),-(Analítico!AI$1&gt;='Fluxo de Gastos Gerais'!$D$4:$D$1003),-(Analítico!AI$1&lt;='Fluxo de Gastos Gerais'!$E$4:$E$1003),-('Fluxo de Gastos Gerais'!$C$4:$C$1003))</f>
        <v>0</v>
      </c>
      <c r="AJ73" s="152">
        <f>SUMPRODUCT(-('Fluxo de Gastos Gerais'!$B$4:$B$1003=Analítico!$B73),-(Analítico!AJ$1&gt;='Fluxo de Gastos Gerais'!$D$4:$D$1003),-(Analítico!AJ$1&lt;='Fluxo de Gastos Gerais'!$E$4:$E$1003),-('Fluxo de Gastos Gerais'!$C$4:$C$1003))</f>
        <v>0</v>
      </c>
      <c r="AK73" s="152">
        <f>SUMPRODUCT(-('Fluxo de Gastos Gerais'!$B$4:$B$1003=Analítico!$B73),-(Analítico!AK$1&gt;='Fluxo de Gastos Gerais'!$D$4:$D$1003),-(Analítico!AK$1&lt;='Fluxo de Gastos Gerais'!$E$4:$E$1003),-('Fluxo de Gastos Gerais'!$C$4:$C$1003))</f>
        <v>0</v>
      </c>
      <c r="AL73" s="152">
        <f>SUMPRODUCT(-('Fluxo de Gastos Gerais'!$B$4:$B$1003=Analítico!$B73),-(Analítico!AL$1&gt;='Fluxo de Gastos Gerais'!$D$4:$D$1003),-(Analítico!AL$1&lt;='Fluxo de Gastos Gerais'!$E$4:$E$1003),-('Fluxo de Gastos Gerais'!$C$4:$C$1003))</f>
        <v>0</v>
      </c>
      <c r="AM73" s="147">
        <f t="shared" si="48"/>
        <v>3744</v>
      </c>
      <c r="AN73" s="159">
        <f t="shared" ca="1" si="49"/>
        <v>9.7525341272785779E-4</v>
      </c>
      <c r="AX73" s="254"/>
      <c r="AY73" s="254"/>
    </row>
    <row r="74" spans="1:51" s="101" customFormat="1" ht="23.25" customHeight="1">
      <c r="A74" s="221" t="s">
        <v>126</v>
      </c>
      <c r="B74" s="224" t="s">
        <v>190</v>
      </c>
      <c r="C74" s="152">
        <f>SUMPRODUCT(-('Fluxo de Gastos Gerais'!$B$4:$B$1003=Analítico!$B74),-(Analítico!C$1&gt;='Fluxo de Gastos Gerais'!$D$4:$D$1003),-(Analítico!C$1&lt;='Fluxo de Gastos Gerais'!$E$4:$E$1003),-('Fluxo de Gastos Gerais'!$C$4:$C$1003))</f>
        <v>0</v>
      </c>
      <c r="D74" s="152">
        <f>SUMPRODUCT(-('Fluxo de Gastos Gerais'!$B$4:$B$1003=Analítico!$B74),-(Analítico!D$1&gt;='Fluxo de Gastos Gerais'!$D$4:$D$1003),-(Analítico!D$1&lt;='Fluxo de Gastos Gerais'!$E$4:$E$1003),-('Fluxo de Gastos Gerais'!$C$4:$C$1003))</f>
        <v>0</v>
      </c>
      <c r="E74" s="152">
        <f>SUMPRODUCT(-('Fluxo de Gastos Gerais'!$B$4:$B$1003=Analítico!$B74),-(Analítico!E$1&gt;='Fluxo de Gastos Gerais'!$D$4:$D$1003),-(Analítico!E$1&lt;='Fluxo de Gastos Gerais'!$E$4:$E$1003),-('Fluxo de Gastos Gerais'!$C$4:$C$1003))</f>
        <v>0</v>
      </c>
      <c r="F74" s="152">
        <f>SUMPRODUCT(-('Fluxo de Gastos Gerais'!$B$4:$B$1003=Analítico!$B74),-(Analítico!F$1&gt;='Fluxo de Gastos Gerais'!$D$4:$D$1003),-(Analítico!F$1&lt;='Fluxo de Gastos Gerais'!$E$4:$E$1003),-('Fluxo de Gastos Gerais'!$C$4:$C$1003))</f>
        <v>0</v>
      </c>
      <c r="G74" s="152">
        <f>SUMPRODUCT(-('Fluxo de Gastos Gerais'!$B$4:$B$1003=Analítico!$B74),-(Analítico!G$1&gt;='Fluxo de Gastos Gerais'!$D$4:$D$1003),-(Analítico!G$1&lt;='Fluxo de Gastos Gerais'!$E$4:$E$1003),-('Fluxo de Gastos Gerais'!$C$4:$C$1003))</f>
        <v>0</v>
      </c>
      <c r="H74" s="152">
        <f>SUMPRODUCT(-('Fluxo de Gastos Gerais'!$B$4:$B$1003=Analítico!$B74),-(Analítico!H$1&gt;='Fluxo de Gastos Gerais'!$D$4:$D$1003),-(Analítico!H$1&lt;='Fluxo de Gastos Gerais'!$E$4:$E$1003),-('Fluxo de Gastos Gerais'!$C$4:$C$1003))</f>
        <v>0</v>
      </c>
      <c r="I74" s="152">
        <f>SUMPRODUCT(-('Fluxo de Gastos Gerais'!$B$4:$B$1003=Analítico!$B74),-(Analítico!I$1&gt;='Fluxo de Gastos Gerais'!$D$4:$D$1003),-(Analítico!I$1&lt;='Fluxo de Gastos Gerais'!$E$4:$E$1003),-('Fluxo de Gastos Gerais'!$C$4:$C$1003))</f>
        <v>0</v>
      </c>
      <c r="J74" s="152">
        <f>SUMPRODUCT(-('Fluxo de Gastos Gerais'!$B$4:$B$1003=Analítico!$B74),-(Analítico!J$1&gt;='Fluxo de Gastos Gerais'!$D$4:$D$1003),-(Analítico!J$1&lt;='Fluxo de Gastos Gerais'!$E$4:$E$1003),-('Fluxo de Gastos Gerais'!$C$4:$C$1003))</f>
        <v>0</v>
      </c>
      <c r="K74" s="152">
        <f>SUMPRODUCT(-('Fluxo de Gastos Gerais'!$B$4:$B$1003=Analítico!$B74),-(Analítico!K$1&gt;='Fluxo de Gastos Gerais'!$D$4:$D$1003),-(Analítico!K$1&lt;='Fluxo de Gastos Gerais'!$E$4:$E$1003),-('Fluxo de Gastos Gerais'!$C$4:$C$1003))</f>
        <v>0</v>
      </c>
      <c r="L74" s="152">
        <f>SUMPRODUCT(-('Fluxo de Gastos Gerais'!$B$4:$B$1003=Analítico!$B74),-(Analítico!L$1&gt;='Fluxo de Gastos Gerais'!$D$4:$D$1003),-(Analítico!L$1&lt;='Fluxo de Gastos Gerais'!$E$4:$E$1003),-('Fluxo de Gastos Gerais'!$C$4:$C$1003))</f>
        <v>0</v>
      </c>
      <c r="M74" s="152">
        <f>SUMPRODUCT(-('Fluxo de Gastos Gerais'!$B$4:$B$1003=Analítico!$B74),-(Analítico!M$1&gt;='Fluxo de Gastos Gerais'!$D$4:$D$1003),-(Analítico!M$1&lt;='Fluxo de Gastos Gerais'!$E$4:$E$1003),-('Fluxo de Gastos Gerais'!$C$4:$C$1003))</f>
        <v>0</v>
      </c>
      <c r="N74" s="152">
        <f>SUMPRODUCT(-('Fluxo de Gastos Gerais'!$B$4:$B$1003=Analítico!$B74),-(Analítico!N$1&gt;='Fluxo de Gastos Gerais'!$D$4:$D$1003),-(Analítico!N$1&lt;='Fluxo de Gastos Gerais'!$E$4:$E$1003),-('Fluxo de Gastos Gerais'!$C$4:$C$1003))</f>
        <v>0</v>
      </c>
      <c r="O74" s="152">
        <f>SUMPRODUCT(-('Fluxo de Gastos Gerais'!$B$4:$B$1003=Analítico!$B74),-(Analítico!O$1&gt;='Fluxo de Gastos Gerais'!$D$4:$D$1003),-(Analítico!O$1&lt;='Fluxo de Gastos Gerais'!$E$4:$E$1003),-('Fluxo de Gastos Gerais'!$C$4:$C$1003))</f>
        <v>0</v>
      </c>
      <c r="P74" s="152">
        <f>SUMPRODUCT(-('Fluxo de Gastos Gerais'!$B$4:$B$1003=Analítico!$B74),-(Analítico!P$1&gt;='Fluxo de Gastos Gerais'!$D$4:$D$1003),-(Analítico!P$1&lt;='Fluxo de Gastos Gerais'!$E$4:$E$1003),-('Fluxo de Gastos Gerais'!$C$4:$C$1003))</f>
        <v>0</v>
      </c>
      <c r="Q74" s="152">
        <f>SUMPRODUCT(-('Fluxo de Gastos Gerais'!$B$4:$B$1003=Analítico!$B74),-(Analítico!Q$1&gt;='Fluxo de Gastos Gerais'!$D$4:$D$1003),-(Analítico!Q$1&lt;='Fluxo de Gastos Gerais'!$E$4:$E$1003),-('Fluxo de Gastos Gerais'!$C$4:$C$1003))</f>
        <v>0</v>
      </c>
      <c r="R74" s="152">
        <f>SUMPRODUCT(-('Fluxo de Gastos Gerais'!$B$4:$B$1003=Analítico!$B74),-(Analítico!R$1&gt;='Fluxo de Gastos Gerais'!$D$4:$D$1003),-(Analítico!R$1&lt;='Fluxo de Gastos Gerais'!$E$4:$E$1003),-('Fluxo de Gastos Gerais'!$C$4:$C$1003))</f>
        <v>0</v>
      </c>
      <c r="S74" s="152">
        <f>SUMPRODUCT(-('Fluxo de Gastos Gerais'!$B$4:$B$1003=Analítico!$B74),-(Analítico!S$1&gt;='Fluxo de Gastos Gerais'!$D$4:$D$1003),-(Analítico!S$1&lt;='Fluxo de Gastos Gerais'!$E$4:$E$1003),-('Fluxo de Gastos Gerais'!$C$4:$C$1003))</f>
        <v>0</v>
      </c>
      <c r="T74" s="152">
        <f>SUMPRODUCT(-('Fluxo de Gastos Gerais'!$B$4:$B$1003=Analítico!$B74),-(Analítico!T$1&gt;='Fluxo de Gastos Gerais'!$D$4:$D$1003),-(Analítico!T$1&lt;='Fluxo de Gastos Gerais'!$E$4:$E$1003),-('Fluxo de Gastos Gerais'!$C$4:$C$1003))</f>
        <v>0</v>
      </c>
      <c r="U74" s="152">
        <f>SUMPRODUCT(-('Fluxo de Gastos Gerais'!$B$4:$B$1003=Analítico!$B74),-(Analítico!U$1&gt;='Fluxo de Gastos Gerais'!$D$4:$D$1003),-(Analítico!U$1&lt;='Fluxo de Gastos Gerais'!$E$4:$E$1003),-('Fluxo de Gastos Gerais'!$C$4:$C$1003))</f>
        <v>0</v>
      </c>
      <c r="V74" s="152">
        <f>SUMPRODUCT(-('Fluxo de Gastos Gerais'!$B$4:$B$1003=Analítico!$B74),-(Analítico!V$1&gt;='Fluxo de Gastos Gerais'!$D$4:$D$1003),-(Analítico!V$1&lt;='Fluxo de Gastos Gerais'!$E$4:$E$1003),-('Fluxo de Gastos Gerais'!$C$4:$C$1003))</f>
        <v>0</v>
      </c>
      <c r="W74" s="152">
        <f>SUMPRODUCT(-('Fluxo de Gastos Gerais'!$B$4:$B$1003=Analítico!$B74),-(Analítico!W$1&gt;='Fluxo de Gastos Gerais'!$D$4:$D$1003),-(Analítico!W$1&lt;='Fluxo de Gastos Gerais'!$E$4:$E$1003),-('Fluxo de Gastos Gerais'!$C$4:$C$1003))</f>
        <v>0</v>
      </c>
      <c r="X74" s="152">
        <f>SUMPRODUCT(-('Fluxo de Gastos Gerais'!$B$4:$B$1003=Analítico!$B74),-(Analítico!X$1&gt;='Fluxo de Gastos Gerais'!$D$4:$D$1003),-(Analítico!X$1&lt;='Fluxo de Gastos Gerais'!$E$4:$E$1003),-('Fluxo de Gastos Gerais'!$C$4:$C$1003))</f>
        <v>0</v>
      </c>
      <c r="Y74" s="152">
        <f>SUMPRODUCT(-('Fluxo de Gastos Gerais'!$B$4:$B$1003=Analítico!$B74),-(Analítico!Y$1&gt;='Fluxo de Gastos Gerais'!$D$4:$D$1003),-(Analítico!Y$1&lt;='Fluxo de Gastos Gerais'!$E$4:$E$1003),-('Fluxo de Gastos Gerais'!$C$4:$C$1003))</f>
        <v>0</v>
      </c>
      <c r="Z74" s="152">
        <f>SUMPRODUCT(-('Fluxo de Gastos Gerais'!$B$4:$B$1003=Analítico!$B74),-(Analítico!Z$1&gt;='Fluxo de Gastos Gerais'!$D$4:$D$1003),-(Analítico!Z$1&lt;='Fluxo de Gastos Gerais'!$E$4:$E$1003),-('Fluxo de Gastos Gerais'!$C$4:$C$1003))</f>
        <v>0</v>
      </c>
      <c r="AA74" s="152">
        <f>SUMPRODUCT(-('Fluxo de Gastos Gerais'!$B$4:$B$1003=Analítico!$B74),-(Analítico!AA$1&gt;='Fluxo de Gastos Gerais'!$D$4:$D$1003),-(Analítico!AA$1&lt;='Fluxo de Gastos Gerais'!$E$4:$E$1003),-('Fluxo de Gastos Gerais'!$C$4:$C$1003))</f>
        <v>0</v>
      </c>
      <c r="AB74" s="152">
        <f>SUMPRODUCT(-('Fluxo de Gastos Gerais'!$B$4:$B$1003=Analítico!$B74),-(Analítico!AB$1&gt;='Fluxo de Gastos Gerais'!$D$4:$D$1003),-(Analítico!AB$1&lt;='Fluxo de Gastos Gerais'!$E$4:$E$1003),-('Fluxo de Gastos Gerais'!$C$4:$C$1003))</f>
        <v>0</v>
      </c>
      <c r="AC74" s="152">
        <f>SUMPRODUCT(-('Fluxo de Gastos Gerais'!$B$4:$B$1003=Analítico!$B74),-(Analítico!AC$1&gt;='Fluxo de Gastos Gerais'!$D$4:$D$1003),-(Analítico!AC$1&lt;='Fluxo de Gastos Gerais'!$E$4:$E$1003),-('Fluxo de Gastos Gerais'!$C$4:$C$1003))</f>
        <v>0</v>
      </c>
      <c r="AD74" s="152">
        <f>SUMPRODUCT(-('Fluxo de Gastos Gerais'!$B$4:$B$1003=Analítico!$B74),-(Analítico!AD$1&gt;='Fluxo de Gastos Gerais'!$D$4:$D$1003),-(Analítico!AD$1&lt;='Fluxo de Gastos Gerais'!$E$4:$E$1003),-('Fluxo de Gastos Gerais'!$C$4:$C$1003))</f>
        <v>0</v>
      </c>
      <c r="AE74" s="152">
        <f>SUMPRODUCT(-('Fluxo de Gastos Gerais'!$B$4:$B$1003=Analítico!$B74),-(Analítico!AE$1&gt;='Fluxo de Gastos Gerais'!$D$4:$D$1003),-(Analítico!AE$1&lt;='Fluxo de Gastos Gerais'!$E$4:$E$1003),-('Fluxo de Gastos Gerais'!$C$4:$C$1003))</f>
        <v>0</v>
      </c>
      <c r="AF74" s="152">
        <f>SUMPRODUCT(-('Fluxo de Gastos Gerais'!$B$4:$B$1003=Analítico!$B74),-(Analítico!AF$1&gt;='Fluxo de Gastos Gerais'!$D$4:$D$1003),-(Analítico!AF$1&lt;='Fluxo de Gastos Gerais'!$E$4:$E$1003),-('Fluxo de Gastos Gerais'!$C$4:$C$1003))</f>
        <v>0</v>
      </c>
      <c r="AG74" s="152">
        <f>SUMPRODUCT(-('Fluxo de Gastos Gerais'!$B$4:$B$1003=Analítico!$B74),-(Analítico!AG$1&gt;='Fluxo de Gastos Gerais'!$D$4:$D$1003),-(Analítico!AG$1&lt;='Fluxo de Gastos Gerais'!$E$4:$E$1003),-('Fluxo de Gastos Gerais'!$C$4:$C$1003))</f>
        <v>0</v>
      </c>
      <c r="AH74" s="152">
        <f>SUMPRODUCT(-('Fluxo de Gastos Gerais'!$B$4:$B$1003=Analítico!$B74),-(Analítico!AH$1&gt;='Fluxo de Gastos Gerais'!$D$4:$D$1003),-(Analítico!AH$1&lt;='Fluxo de Gastos Gerais'!$E$4:$E$1003),-('Fluxo de Gastos Gerais'!$C$4:$C$1003))</f>
        <v>0</v>
      </c>
      <c r="AI74" s="152">
        <f>SUMPRODUCT(-('Fluxo de Gastos Gerais'!$B$4:$B$1003=Analítico!$B74),-(Analítico!AI$1&gt;='Fluxo de Gastos Gerais'!$D$4:$D$1003),-(Analítico!AI$1&lt;='Fluxo de Gastos Gerais'!$E$4:$E$1003),-('Fluxo de Gastos Gerais'!$C$4:$C$1003))</f>
        <v>0</v>
      </c>
      <c r="AJ74" s="152">
        <f>SUMPRODUCT(-('Fluxo de Gastos Gerais'!$B$4:$B$1003=Analítico!$B74),-(Analítico!AJ$1&gt;='Fluxo de Gastos Gerais'!$D$4:$D$1003),-(Analítico!AJ$1&lt;='Fluxo de Gastos Gerais'!$E$4:$E$1003),-('Fluxo de Gastos Gerais'!$C$4:$C$1003))</f>
        <v>0</v>
      </c>
      <c r="AK74" s="152">
        <f>SUMPRODUCT(-('Fluxo de Gastos Gerais'!$B$4:$B$1003=Analítico!$B74),-(Analítico!AK$1&gt;='Fluxo de Gastos Gerais'!$D$4:$D$1003),-(Analítico!AK$1&lt;='Fluxo de Gastos Gerais'!$E$4:$E$1003),-('Fluxo de Gastos Gerais'!$C$4:$C$1003))</f>
        <v>0</v>
      </c>
      <c r="AL74" s="152">
        <f>SUMPRODUCT(-('Fluxo de Gastos Gerais'!$B$4:$B$1003=Analítico!$B74),-(Analítico!AL$1&gt;='Fluxo de Gastos Gerais'!$D$4:$D$1003),-(Analítico!AL$1&lt;='Fluxo de Gastos Gerais'!$E$4:$E$1003),-('Fluxo de Gastos Gerais'!$C$4:$C$1003))</f>
        <v>0</v>
      </c>
      <c r="AM74" s="147">
        <f t="shared" si="48"/>
        <v>0</v>
      </c>
      <c r="AN74" s="159">
        <f t="shared" ca="1" si="49"/>
        <v>0</v>
      </c>
      <c r="AX74" s="254"/>
      <c r="AY74" s="254"/>
    </row>
    <row r="75" spans="1:51" s="101" customFormat="1" ht="22.5">
      <c r="A75" s="221" t="s">
        <v>127</v>
      </c>
      <c r="B75" s="224" t="s">
        <v>191</v>
      </c>
      <c r="C75" s="152">
        <f>SUMPRODUCT(-('Fluxo de Gastos Gerais'!$B$4:$B$1003=Analítico!$B75),-(Analítico!C$1&gt;='Fluxo de Gastos Gerais'!$D$4:$D$1003),-(Analítico!C$1&lt;='Fluxo de Gastos Gerais'!$E$4:$E$1003),-('Fluxo de Gastos Gerais'!$C$4:$C$1003))</f>
        <v>0</v>
      </c>
      <c r="D75" s="152">
        <f>SUMPRODUCT(-('Fluxo de Gastos Gerais'!$B$4:$B$1003=Analítico!$B75),-(Analítico!D$1&gt;='Fluxo de Gastos Gerais'!$D$4:$D$1003),-(Analítico!D$1&lt;='Fluxo de Gastos Gerais'!$E$4:$E$1003),-('Fluxo de Gastos Gerais'!$C$4:$C$1003))</f>
        <v>0</v>
      </c>
      <c r="E75" s="152">
        <f>SUMPRODUCT(-('Fluxo de Gastos Gerais'!$B$4:$B$1003=Analítico!$B75),-(Analítico!E$1&gt;='Fluxo de Gastos Gerais'!$D$4:$D$1003),-(Analítico!E$1&lt;='Fluxo de Gastos Gerais'!$E$4:$E$1003),-('Fluxo de Gastos Gerais'!$C$4:$C$1003))</f>
        <v>0</v>
      </c>
      <c r="F75" s="152">
        <f>SUMPRODUCT(-('Fluxo de Gastos Gerais'!$B$4:$B$1003=Analítico!$B75),-(Analítico!F$1&gt;='Fluxo de Gastos Gerais'!$D$4:$D$1003),-(Analítico!F$1&lt;='Fluxo de Gastos Gerais'!$E$4:$E$1003),-('Fluxo de Gastos Gerais'!$C$4:$C$1003))</f>
        <v>0</v>
      </c>
      <c r="G75" s="152">
        <f>SUMPRODUCT(-('Fluxo de Gastos Gerais'!$B$4:$B$1003=Analítico!$B75),-(Analítico!G$1&gt;='Fluxo de Gastos Gerais'!$D$4:$D$1003),-(Analítico!G$1&lt;='Fluxo de Gastos Gerais'!$E$4:$E$1003),-('Fluxo de Gastos Gerais'!$C$4:$C$1003))</f>
        <v>0</v>
      </c>
      <c r="H75" s="152">
        <f>SUMPRODUCT(-('Fluxo de Gastos Gerais'!$B$4:$B$1003=Analítico!$B75),-(Analítico!H$1&gt;='Fluxo de Gastos Gerais'!$D$4:$D$1003),-(Analítico!H$1&lt;='Fluxo de Gastos Gerais'!$E$4:$E$1003),-('Fluxo de Gastos Gerais'!$C$4:$C$1003))</f>
        <v>0</v>
      </c>
      <c r="I75" s="152">
        <f>SUMPRODUCT(-('Fluxo de Gastos Gerais'!$B$4:$B$1003=Analítico!$B75),-(Analítico!I$1&gt;='Fluxo de Gastos Gerais'!$D$4:$D$1003),-(Analítico!I$1&lt;='Fluxo de Gastos Gerais'!$E$4:$E$1003),-('Fluxo de Gastos Gerais'!$C$4:$C$1003))</f>
        <v>0</v>
      </c>
      <c r="J75" s="152">
        <f>SUMPRODUCT(-('Fluxo de Gastos Gerais'!$B$4:$B$1003=Analítico!$B75),-(Analítico!J$1&gt;='Fluxo de Gastos Gerais'!$D$4:$D$1003),-(Analítico!J$1&lt;='Fluxo de Gastos Gerais'!$E$4:$E$1003),-('Fluxo de Gastos Gerais'!$C$4:$C$1003))</f>
        <v>0</v>
      </c>
      <c r="K75" s="152">
        <f>SUMPRODUCT(-('Fluxo de Gastos Gerais'!$B$4:$B$1003=Analítico!$B75),-(Analítico!K$1&gt;='Fluxo de Gastos Gerais'!$D$4:$D$1003),-(Analítico!K$1&lt;='Fluxo de Gastos Gerais'!$E$4:$E$1003),-('Fluxo de Gastos Gerais'!$C$4:$C$1003))</f>
        <v>0</v>
      </c>
      <c r="L75" s="152">
        <f>SUMPRODUCT(-('Fluxo de Gastos Gerais'!$B$4:$B$1003=Analítico!$B75),-(Analítico!L$1&gt;='Fluxo de Gastos Gerais'!$D$4:$D$1003),-(Analítico!L$1&lt;='Fluxo de Gastos Gerais'!$E$4:$E$1003),-('Fluxo de Gastos Gerais'!$C$4:$C$1003))</f>
        <v>0</v>
      </c>
      <c r="M75" s="152">
        <f>SUMPRODUCT(-('Fluxo de Gastos Gerais'!$B$4:$B$1003=Analítico!$B75),-(Analítico!M$1&gt;='Fluxo de Gastos Gerais'!$D$4:$D$1003),-(Analítico!M$1&lt;='Fluxo de Gastos Gerais'!$E$4:$E$1003),-('Fluxo de Gastos Gerais'!$C$4:$C$1003))</f>
        <v>0</v>
      </c>
      <c r="N75" s="152">
        <f>SUMPRODUCT(-('Fluxo de Gastos Gerais'!$B$4:$B$1003=Analítico!$B75),-(Analítico!N$1&gt;='Fluxo de Gastos Gerais'!$D$4:$D$1003),-(Analítico!N$1&lt;='Fluxo de Gastos Gerais'!$E$4:$E$1003),-('Fluxo de Gastos Gerais'!$C$4:$C$1003))</f>
        <v>0</v>
      </c>
      <c r="O75" s="152">
        <f>SUMPRODUCT(-('Fluxo de Gastos Gerais'!$B$4:$B$1003=Analítico!$B75),-(Analítico!O$1&gt;='Fluxo de Gastos Gerais'!$D$4:$D$1003),-(Analítico!O$1&lt;='Fluxo de Gastos Gerais'!$E$4:$E$1003),-('Fluxo de Gastos Gerais'!$C$4:$C$1003))</f>
        <v>0</v>
      </c>
      <c r="P75" s="152">
        <f>SUMPRODUCT(-('Fluxo de Gastos Gerais'!$B$4:$B$1003=Analítico!$B75),-(Analítico!P$1&gt;='Fluxo de Gastos Gerais'!$D$4:$D$1003),-(Analítico!P$1&lt;='Fluxo de Gastos Gerais'!$E$4:$E$1003),-('Fluxo de Gastos Gerais'!$C$4:$C$1003))</f>
        <v>0</v>
      </c>
      <c r="Q75" s="152">
        <f>SUMPRODUCT(-('Fluxo de Gastos Gerais'!$B$4:$B$1003=Analítico!$B75),-(Analítico!Q$1&gt;='Fluxo de Gastos Gerais'!$D$4:$D$1003),-(Analítico!Q$1&lt;='Fluxo de Gastos Gerais'!$E$4:$E$1003),-('Fluxo de Gastos Gerais'!$C$4:$C$1003))</f>
        <v>0</v>
      </c>
      <c r="R75" s="152">
        <f>SUMPRODUCT(-('Fluxo de Gastos Gerais'!$B$4:$B$1003=Analítico!$B75),-(Analítico!R$1&gt;='Fluxo de Gastos Gerais'!$D$4:$D$1003),-(Analítico!R$1&lt;='Fluxo de Gastos Gerais'!$E$4:$E$1003),-('Fluxo de Gastos Gerais'!$C$4:$C$1003))</f>
        <v>0</v>
      </c>
      <c r="S75" s="152">
        <f>SUMPRODUCT(-('Fluxo de Gastos Gerais'!$B$4:$B$1003=Analítico!$B75),-(Analítico!S$1&gt;='Fluxo de Gastos Gerais'!$D$4:$D$1003),-(Analítico!S$1&lt;='Fluxo de Gastos Gerais'!$E$4:$E$1003),-('Fluxo de Gastos Gerais'!$C$4:$C$1003))</f>
        <v>0</v>
      </c>
      <c r="T75" s="152">
        <f>SUMPRODUCT(-('Fluxo de Gastos Gerais'!$B$4:$B$1003=Analítico!$B75),-(Analítico!T$1&gt;='Fluxo de Gastos Gerais'!$D$4:$D$1003),-(Analítico!T$1&lt;='Fluxo de Gastos Gerais'!$E$4:$E$1003),-('Fluxo de Gastos Gerais'!$C$4:$C$1003))</f>
        <v>0</v>
      </c>
      <c r="U75" s="152">
        <f>SUMPRODUCT(-('Fluxo de Gastos Gerais'!$B$4:$B$1003=Analítico!$B75),-(Analítico!U$1&gt;='Fluxo de Gastos Gerais'!$D$4:$D$1003),-(Analítico!U$1&lt;='Fluxo de Gastos Gerais'!$E$4:$E$1003),-('Fluxo de Gastos Gerais'!$C$4:$C$1003))</f>
        <v>0</v>
      </c>
      <c r="V75" s="152">
        <f>SUMPRODUCT(-('Fluxo de Gastos Gerais'!$B$4:$B$1003=Analítico!$B75),-(Analítico!V$1&gt;='Fluxo de Gastos Gerais'!$D$4:$D$1003),-(Analítico!V$1&lt;='Fluxo de Gastos Gerais'!$E$4:$E$1003),-('Fluxo de Gastos Gerais'!$C$4:$C$1003))</f>
        <v>0</v>
      </c>
      <c r="W75" s="152">
        <f>SUMPRODUCT(-('Fluxo de Gastos Gerais'!$B$4:$B$1003=Analítico!$B75),-(Analítico!W$1&gt;='Fluxo de Gastos Gerais'!$D$4:$D$1003),-(Analítico!W$1&lt;='Fluxo de Gastos Gerais'!$E$4:$E$1003),-('Fluxo de Gastos Gerais'!$C$4:$C$1003))</f>
        <v>0</v>
      </c>
      <c r="X75" s="152">
        <f>SUMPRODUCT(-('Fluxo de Gastos Gerais'!$B$4:$B$1003=Analítico!$B75),-(Analítico!X$1&gt;='Fluxo de Gastos Gerais'!$D$4:$D$1003),-(Analítico!X$1&lt;='Fluxo de Gastos Gerais'!$E$4:$E$1003),-('Fluxo de Gastos Gerais'!$C$4:$C$1003))</f>
        <v>0</v>
      </c>
      <c r="Y75" s="152">
        <f>SUMPRODUCT(-('Fluxo de Gastos Gerais'!$B$4:$B$1003=Analítico!$B75),-(Analítico!Y$1&gt;='Fluxo de Gastos Gerais'!$D$4:$D$1003),-(Analítico!Y$1&lt;='Fluxo de Gastos Gerais'!$E$4:$E$1003),-('Fluxo de Gastos Gerais'!$C$4:$C$1003))</f>
        <v>0</v>
      </c>
      <c r="Z75" s="152">
        <f>SUMPRODUCT(-('Fluxo de Gastos Gerais'!$B$4:$B$1003=Analítico!$B75),-(Analítico!Z$1&gt;='Fluxo de Gastos Gerais'!$D$4:$D$1003),-(Analítico!Z$1&lt;='Fluxo de Gastos Gerais'!$E$4:$E$1003),-('Fluxo de Gastos Gerais'!$C$4:$C$1003))</f>
        <v>0</v>
      </c>
      <c r="AA75" s="152">
        <f>SUMPRODUCT(-('Fluxo de Gastos Gerais'!$B$4:$B$1003=Analítico!$B75),-(Analítico!AA$1&gt;='Fluxo de Gastos Gerais'!$D$4:$D$1003),-(Analítico!AA$1&lt;='Fluxo de Gastos Gerais'!$E$4:$E$1003),-('Fluxo de Gastos Gerais'!$C$4:$C$1003))</f>
        <v>0</v>
      </c>
      <c r="AB75" s="152">
        <f>SUMPRODUCT(-('Fluxo de Gastos Gerais'!$B$4:$B$1003=Analítico!$B75),-(Analítico!AB$1&gt;='Fluxo de Gastos Gerais'!$D$4:$D$1003),-(Analítico!AB$1&lt;='Fluxo de Gastos Gerais'!$E$4:$E$1003),-('Fluxo de Gastos Gerais'!$C$4:$C$1003))</f>
        <v>0</v>
      </c>
      <c r="AC75" s="152">
        <f>SUMPRODUCT(-('Fluxo de Gastos Gerais'!$B$4:$B$1003=Analítico!$B75),-(Analítico!AC$1&gt;='Fluxo de Gastos Gerais'!$D$4:$D$1003),-(Analítico!AC$1&lt;='Fluxo de Gastos Gerais'!$E$4:$E$1003),-('Fluxo de Gastos Gerais'!$C$4:$C$1003))</f>
        <v>0</v>
      </c>
      <c r="AD75" s="152">
        <f>SUMPRODUCT(-('Fluxo de Gastos Gerais'!$B$4:$B$1003=Analítico!$B75),-(Analítico!AD$1&gt;='Fluxo de Gastos Gerais'!$D$4:$D$1003),-(Analítico!AD$1&lt;='Fluxo de Gastos Gerais'!$E$4:$E$1003),-('Fluxo de Gastos Gerais'!$C$4:$C$1003))</f>
        <v>0</v>
      </c>
      <c r="AE75" s="152">
        <f>SUMPRODUCT(-('Fluxo de Gastos Gerais'!$B$4:$B$1003=Analítico!$B75),-(Analítico!AE$1&gt;='Fluxo de Gastos Gerais'!$D$4:$D$1003),-(Analítico!AE$1&lt;='Fluxo de Gastos Gerais'!$E$4:$E$1003),-('Fluxo de Gastos Gerais'!$C$4:$C$1003))</f>
        <v>0</v>
      </c>
      <c r="AF75" s="152">
        <f>SUMPRODUCT(-('Fluxo de Gastos Gerais'!$B$4:$B$1003=Analítico!$B75),-(Analítico!AF$1&gt;='Fluxo de Gastos Gerais'!$D$4:$D$1003),-(Analítico!AF$1&lt;='Fluxo de Gastos Gerais'!$E$4:$E$1003),-('Fluxo de Gastos Gerais'!$C$4:$C$1003))</f>
        <v>0</v>
      </c>
      <c r="AG75" s="152">
        <f>SUMPRODUCT(-('Fluxo de Gastos Gerais'!$B$4:$B$1003=Analítico!$B75),-(Analítico!AG$1&gt;='Fluxo de Gastos Gerais'!$D$4:$D$1003),-(Analítico!AG$1&lt;='Fluxo de Gastos Gerais'!$E$4:$E$1003),-('Fluxo de Gastos Gerais'!$C$4:$C$1003))</f>
        <v>0</v>
      </c>
      <c r="AH75" s="152">
        <f>SUMPRODUCT(-('Fluxo de Gastos Gerais'!$B$4:$B$1003=Analítico!$B75),-(Analítico!AH$1&gt;='Fluxo de Gastos Gerais'!$D$4:$D$1003),-(Analítico!AH$1&lt;='Fluxo de Gastos Gerais'!$E$4:$E$1003),-('Fluxo de Gastos Gerais'!$C$4:$C$1003))</f>
        <v>0</v>
      </c>
      <c r="AI75" s="152">
        <f>SUMPRODUCT(-('Fluxo de Gastos Gerais'!$B$4:$B$1003=Analítico!$B75),-(Analítico!AI$1&gt;='Fluxo de Gastos Gerais'!$D$4:$D$1003),-(Analítico!AI$1&lt;='Fluxo de Gastos Gerais'!$E$4:$E$1003),-('Fluxo de Gastos Gerais'!$C$4:$C$1003))</f>
        <v>0</v>
      </c>
      <c r="AJ75" s="152">
        <f>SUMPRODUCT(-('Fluxo de Gastos Gerais'!$B$4:$B$1003=Analítico!$B75),-(Analítico!AJ$1&gt;='Fluxo de Gastos Gerais'!$D$4:$D$1003),-(Analítico!AJ$1&lt;='Fluxo de Gastos Gerais'!$E$4:$E$1003),-('Fluxo de Gastos Gerais'!$C$4:$C$1003))</f>
        <v>0</v>
      </c>
      <c r="AK75" s="152">
        <f>SUMPRODUCT(-('Fluxo de Gastos Gerais'!$B$4:$B$1003=Analítico!$B75),-(Analítico!AK$1&gt;='Fluxo de Gastos Gerais'!$D$4:$D$1003),-(Analítico!AK$1&lt;='Fluxo de Gastos Gerais'!$E$4:$E$1003),-('Fluxo de Gastos Gerais'!$C$4:$C$1003))</f>
        <v>0</v>
      </c>
      <c r="AL75" s="152">
        <f>SUMPRODUCT(-('Fluxo de Gastos Gerais'!$B$4:$B$1003=Analítico!$B75),-(Analítico!AL$1&gt;='Fluxo de Gastos Gerais'!$D$4:$D$1003),-(Analítico!AL$1&lt;='Fluxo de Gastos Gerais'!$E$4:$E$1003),-('Fluxo de Gastos Gerais'!$C$4:$C$1003))</f>
        <v>0</v>
      </c>
      <c r="AM75" s="147">
        <f t="shared" si="48"/>
        <v>0</v>
      </c>
      <c r="AN75" s="159">
        <f t="shared" ca="1" si="49"/>
        <v>0</v>
      </c>
      <c r="AX75" s="254"/>
      <c r="AY75" s="254"/>
    </row>
    <row r="76" spans="1:51" s="101" customFormat="1" ht="23.25" customHeight="1">
      <c r="A76" s="221" t="s">
        <v>128</v>
      </c>
      <c r="B76" s="224" t="s">
        <v>280</v>
      </c>
      <c r="C76" s="152">
        <f>SUMPRODUCT(-('Fluxo de Gastos Gerais'!$B$4:$B$1003=Analítico!$B76),-(Analítico!C$1&gt;='Fluxo de Gastos Gerais'!$D$4:$D$1003),-(Analítico!C$1&lt;='Fluxo de Gastos Gerais'!$E$4:$E$1003),-('Fluxo de Gastos Gerais'!$C$4:$C$1003))</f>
        <v>0</v>
      </c>
      <c r="D76" s="152">
        <f>SUMPRODUCT(-('Fluxo de Gastos Gerais'!$B$4:$B$1003=Analítico!$B76),-(Analítico!D$1&gt;='Fluxo de Gastos Gerais'!$D$4:$D$1003),-(Analítico!D$1&lt;='Fluxo de Gastos Gerais'!$E$4:$E$1003),-('Fluxo de Gastos Gerais'!$C$4:$C$1003))</f>
        <v>0</v>
      </c>
      <c r="E76" s="152">
        <f>SUMPRODUCT(-('Fluxo de Gastos Gerais'!$B$4:$B$1003=Analítico!$B76),-(Analítico!E$1&gt;='Fluxo de Gastos Gerais'!$D$4:$D$1003),-(Analítico!E$1&lt;='Fluxo de Gastos Gerais'!$E$4:$E$1003),-('Fluxo de Gastos Gerais'!$C$4:$C$1003))</f>
        <v>0</v>
      </c>
      <c r="F76" s="152">
        <f>SUMPRODUCT(-('Fluxo de Gastos Gerais'!$B$4:$B$1003=Analítico!$B76),-(Analítico!F$1&gt;='Fluxo de Gastos Gerais'!$D$4:$D$1003),-(Analítico!F$1&lt;='Fluxo de Gastos Gerais'!$E$4:$E$1003),-('Fluxo de Gastos Gerais'!$C$4:$C$1003))</f>
        <v>0</v>
      </c>
      <c r="G76" s="152">
        <f>SUMPRODUCT(-('Fluxo de Gastos Gerais'!$B$4:$B$1003=Analítico!$B76),-(Analítico!G$1&gt;='Fluxo de Gastos Gerais'!$D$4:$D$1003),-(Analítico!G$1&lt;='Fluxo de Gastos Gerais'!$E$4:$E$1003),-('Fluxo de Gastos Gerais'!$C$4:$C$1003))</f>
        <v>0</v>
      </c>
      <c r="H76" s="152">
        <f>SUMPRODUCT(-('Fluxo de Gastos Gerais'!$B$4:$B$1003=Analítico!$B76),-(Analítico!H$1&gt;='Fluxo de Gastos Gerais'!$D$4:$D$1003),-(Analítico!H$1&lt;='Fluxo de Gastos Gerais'!$E$4:$E$1003),-('Fluxo de Gastos Gerais'!$C$4:$C$1003))</f>
        <v>0</v>
      </c>
      <c r="I76" s="152">
        <f>SUMPRODUCT(-('Fluxo de Gastos Gerais'!$B$4:$B$1003=Analítico!$B76),-(Analítico!I$1&gt;='Fluxo de Gastos Gerais'!$D$4:$D$1003),-(Analítico!I$1&lt;='Fluxo de Gastos Gerais'!$E$4:$E$1003),-('Fluxo de Gastos Gerais'!$C$4:$C$1003))</f>
        <v>0</v>
      </c>
      <c r="J76" s="152">
        <f>SUMPRODUCT(-('Fluxo de Gastos Gerais'!$B$4:$B$1003=Analítico!$B76),-(Analítico!J$1&gt;='Fluxo de Gastos Gerais'!$D$4:$D$1003),-(Analítico!J$1&lt;='Fluxo de Gastos Gerais'!$E$4:$E$1003),-('Fluxo de Gastos Gerais'!$C$4:$C$1003))</f>
        <v>0</v>
      </c>
      <c r="K76" s="152">
        <f>SUMPRODUCT(-('Fluxo de Gastos Gerais'!$B$4:$B$1003=Analítico!$B76),-(Analítico!K$1&gt;='Fluxo de Gastos Gerais'!$D$4:$D$1003),-(Analítico!K$1&lt;='Fluxo de Gastos Gerais'!$E$4:$E$1003),-('Fluxo de Gastos Gerais'!$C$4:$C$1003))</f>
        <v>0</v>
      </c>
      <c r="L76" s="152">
        <f>SUMPRODUCT(-('Fluxo de Gastos Gerais'!$B$4:$B$1003=Analítico!$B76),-(Analítico!L$1&gt;='Fluxo de Gastos Gerais'!$D$4:$D$1003),-(Analítico!L$1&lt;='Fluxo de Gastos Gerais'!$E$4:$E$1003),-('Fluxo de Gastos Gerais'!$C$4:$C$1003))</f>
        <v>0</v>
      </c>
      <c r="M76" s="152">
        <f>SUMPRODUCT(-('Fluxo de Gastos Gerais'!$B$4:$B$1003=Analítico!$B76),-(Analítico!M$1&gt;='Fluxo de Gastos Gerais'!$D$4:$D$1003),-(Analítico!M$1&lt;='Fluxo de Gastos Gerais'!$E$4:$E$1003),-('Fluxo de Gastos Gerais'!$C$4:$C$1003))</f>
        <v>0</v>
      </c>
      <c r="N76" s="152">
        <f>SUMPRODUCT(-('Fluxo de Gastos Gerais'!$B$4:$B$1003=Analítico!$B76),-(Analítico!N$1&gt;='Fluxo de Gastos Gerais'!$D$4:$D$1003),-(Analítico!N$1&lt;='Fluxo de Gastos Gerais'!$E$4:$E$1003),-('Fluxo de Gastos Gerais'!$C$4:$C$1003))</f>
        <v>0</v>
      </c>
      <c r="O76" s="152">
        <f>SUMPRODUCT(-('Fluxo de Gastos Gerais'!$B$4:$B$1003=Analítico!$B76),-(Analítico!O$1&gt;='Fluxo de Gastos Gerais'!$D$4:$D$1003),-(Analítico!O$1&lt;='Fluxo de Gastos Gerais'!$E$4:$E$1003),-('Fluxo de Gastos Gerais'!$C$4:$C$1003))</f>
        <v>0</v>
      </c>
      <c r="P76" s="152">
        <f>SUMPRODUCT(-('Fluxo de Gastos Gerais'!$B$4:$B$1003=Analítico!$B76),-(Analítico!P$1&gt;='Fluxo de Gastos Gerais'!$D$4:$D$1003),-(Analítico!P$1&lt;='Fluxo de Gastos Gerais'!$E$4:$E$1003),-('Fluxo de Gastos Gerais'!$C$4:$C$1003))</f>
        <v>0</v>
      </c>
      <c r="Q76" s="152">
        <f>SUMPRODUCT(-('Fluxo de Gastos Gerais'!$B$4:$B$1003=Analítico!$B76),-(Analítico!Q$1&gt;='Fluxo de Gastos Gerais'!$D$4:$D$1003),-(Analítico!Q$1&lt;='Fluxo de Gastos Gerais'!$E$4:$E$1003),-('Fluxo de Gastos Gerais'!$C$4:$C$1003))</f>
        <v>0</v>
      </c>
      <c r="R76" s="152">
        <f>SUMPRODUCT(-('Fluxo de Gastos Gerais'!$B$4:$B$1003=Analítico!$B76),-(Analítico!R$1&gt;='Fluxo de Gastos Gerais'!$D$4:$D$1003),-(Analítico!R$1&lt;='Fluxo de Gastos Gerais'!$E$4:$E$1003),-('Fluxo de Gastos Gerais'!$C$4:$C$1003))</f>
        <v>0</v>
      </c>
      <c r="S76" s="152">
        <f>SUMPRODUCT(-('Fluxo de Gastos Gerais'!$B$4:$B$1003=Analítico!$B76),-(Analítico!S$1&gt;='Fluxo de Gastos Gerais'!$D$4:$D$1003),-(Analítico!S$1&lt;='Fluxo de Gastos Gerais'!$E$4:$E$1003),-('Fluxo de Gastos Gerais'!$C$4:$C$1003))</f>
        <v>0</v>
      </c>
      <c r="T76" s="152">
        <f>SUMPRODUCT(-('Fluxo de Gastos Gerais'!$B$4:$B$1003=Analítico!$B76),-(Analítico!T$1&gt;='Fluxo de Gastos Gerais'!$D$4:$D$1003),-(Analítico!T$1&lt;='Fluxo de Gastos Gerais'!$E$4:$E$1003),-('Fluxo de Gastos Gerais'!$C$4:$C$1003))</f>
        <v>0</v>
      </c>
      <c r="U76" s="152">
        <f>SUMPRODUCT(-('Fluxo de Gastos Gerais'!$B$4:$B$1003=Analítico!$B76),-(Analítico!U$1&gt;='Fluxo de Gastos Gerais'!$D$4:$D$1003),-(Analítico!U$1&lt;='Fluxo de Gastos Gerais'!$E$4:$E$1003),-('Fluxo de Gastos Gerais'!$C$4:$C$1003))</f>
        <v>0</v>
      </c>
      <c r="V76" s="152">
        <f>SUMPRODUCT(-('Fluxo de Gastos Gerais'!$B$4:$B$1003=Analítico!$B76),-(Analítico!V$1&gt;='Fluxo de Gastos Gerais'!$D$4:$D$1003),-(Analítico!V$1&lt;='Fluxo de Gastos Gerais'!$E$4:$E$1003),-('Fluxo de Gastos Gerais'!$C$4:$C$1003))</f>
        <v>0</v>
      </c>
      <c r="W76" s="152">
        <f>SUMPRODUCT(-('Fluxo de Gastos Gerais'!$B$4:$B$1003=Analítico!$B76),-(Analítico!W$1&gt;='Fluxo de Gastos Gerais'!$D$4:$D$1003),-(Analítico!W$1&lt;='Fluxo de Gastos Gerais'!$E$4:$E$1003),-('Fluxo de Gastos Gerais'!$C$4:$C$1003))</f>
        <v>0</v>
      </c>
      <c r="X76" s="152">
        <f>SUMPRODUCT(-('Fluxo de Gastos Gerais'!$B$4:$B$1003=Analítico!$B76),-(Analítico!X$1&gt;='Fluxo de Gastos Gerais'!$D$4:$D$1003),-(Analítico!X$1&lt;='Fluxo de Gastos Gerais'!$E$4:$E$1003),-('Fluxo de Gastos Gerais'!$C$4:$C$1003))</f>
        <v>0</v>
      </c>
      <c r="Y76" s="152">
        <f>SUMPRODUCT(-('Fluxo de Gastos Gerais'!$B$4:$B$1003=Analítico!$B76),-(Analítico!Y$1&gt;='Fluxo de Gastos Gerais'!$D$4:$D$1003),-(Analítico!Y$1&lt;='Fluxo de Gastos Gerais'!$E$4:$E$1003),-('Fluxo de Gastos Gerais'!$C$4:$C$1003))</f>
        <v>0</v>
      </c>
      <c r="Z76" s="152">
        <f>SUMPRODUCT(-('Fluxo de Gastos Gerais'!$B$4:$B$1003=Analítico!$B76),-(Analítico!Z$1&gt;='Fluxo de Gastos Gerais'!$D$4:$D$1003),-(Analítico!Z$1&lt;='Fluxo de Gastos Gerais'!$E$4:$E$1003),-('Fluxo de Gastos Gerais'!$C$4:$C$1003))</f>
        <v>0</v>
      </c>
      <c r="AA76" s="152">
        <f>SUMPRODUCT(-('Fluxo de Gastos Gerais'!$B$4:$B$1003=Analítico!$B76),-(Analítico!AA$1&gt;='Fluxo de Gastos Gerais'!$D$4:$D$1003),-(Analítico!AA$1&lt;='Fluxo de Gastos Gerais'!$E$4:$E$1003),-('Fluxo de Gastos Gerais'!$C$4:$C$1003))</f>
        <v>0</v>
      </c>
      <c r="AB76" s="152">
        <f>SUMPRODUCT(-('Fluxo de Gastos Gerais'!$B$4:$B$1003=Analítico!$B76),-(Analítico!AB$1&gt;='Fluxo de Gastos Gerais'!$D$4:$D$1003),-(Analítico!AB$1&lt;='Fluxo de Gastos Gerais'!$E$4:$E$1003),-('Fluxo de Gastos Gerais'!$C$4:$C$1003))</f>
        <v>0</v>
      </c>
      <c r="AC76" s="152">
        <f>SUMPRODUCT(-('Fluxo de Gastos Gerais'!$B$4:$B$1003=Analítico!$B76),-(Analítico!AC$1&gt;='Fluxo de Gastos Gerais'!$D$4:$D$1003),-(Analítico!AC$1&lt;='Fluxo de Gastos Gerais'!$E$4:$E$1003),-('Fluxo de Gastos Gerais'!$C$4:$C$1003))</f>
        <v>0</v>
      </c>
      <c r="AD76" s="152">
        <f>SUMPRODUCT(-('Fluxo de Gastos Gerais'!$B$4:$B$1003=Analítico!$B76),-(Analítico!AD$1&gt;='Fluxo de Gastos Gerais'!$D$4:$D$1003),-(Analítico!AD$1&lt;='Fluxo de Gastos Gerais'!$E$4:$E$1003),-('Fluxo de Gastos Gerais'!$C$4:$C$1003))</f>
        <v>0</v>
      </c>
      <c r="AE76" s="152">
        <f>SUMPRODUCT(-('Fluxo de Gastos Gerais'!$B$4:$B$1003=Analítico!$B76),-(Analítico!AE$1&gt;='Fluxo de Gastos Gerais'!$D$4:$D$1003),-(Analítico!AE$1&lt;='Fluxo de Gastos Gerais'!$E$4:$E$1003),-('Fluxo de Gastos Gerais'!$C$4:$C$1003))</f>
        <v>0</v>
      </c>
      <c r="AF76" s="152">
        <f>SUMPRODUCT(-('Fluxo de Gastos Gerais'!$B$4:$B$1003=Analítico!$B76),-(Analítico!AF$1&gt;='Fluxo de Gastos Gerais'!$D$4:$D$1003),-(Analítico!AF$1&lt;='Fluxo de Gastos Gerais'!$E$4:$E$1003),-('Fluxo de Gastos Gerais'!$C$4:$C$1003))</f>
        <v>0</v>
      </c>
      <c r="AG76" s="152">
        <f>SUMPRODUCT(-('Fluxo de Gastos Gerais'!$B$4:$B$1003=Analítico!$B76),-(Analítico!AG$1&gt;='Fluxo de Gastos Gerais'!$D$4:$D$1003),-(Analítico!AG$1&lt;='Fluxo de Gastos Gerais'!$E$4:$E$1003),-('Fluxo de Gastos Gerais'!$C$4:$C$1003))</f>
        <v>0</v>
      </c>
      <c r="AH76" s="152">
        <f>SUMPRODUCT(-('Fluxo de Gastos Gerais'!$B$4:$B$1003=Analítico!$B76),-(Analítico!AH$1&gt;='Fluxo de Gastos Gerais'!$D$4:$D$1003),-(Analítico!AH$1&lt;='Fluxo de Gastos Gerais'!$E$4:$E$1003),-('Fluxo de Gastos Gerais'!$C$4:$C$1003))</f>
        <v>0</v>
      </c>
      <c r="AI76" s="152">
        <f>SUMPRODUCT(-('Fluxo de Gastos Gerais'!$B$4:$B$1003=Analítico!$B76),-(Analítico!AI$1&gt;='Fluxo de Gastos Gerais'!$D$4:$D$1003),-(Analítico!AI$1&lt;='Fluxo de Gastos Gerais'!$E$4:$E$1003),-('Fluxo de Gastos Gerais'!$C$4:$C$1003))</f>
        <v>0</v>
      </c>
      <c r="AJ76" s="152">
        <f>SUMPRODUCT(-('Fluxo de Gastos Gerais'!$B$4:$B$1003=Analítico!$B76),-(Analítico!AJ$1&gt;='Fluxo de Gastos Gerais'!$D$4:$D$1003),-(Analítico!AJ$1&lt;='Fluxo de Gastos Gerais'!$E$4:$E$1003),-('Fluxo de Gastos Gerais'!$C$4:$C$1003))</f>
        <v>0</v>
      </c>
      <c r="AK76" s="152">
        <f>SUMPRODUCT(-('Fluxo de Gastos Gerais'!$B$4:$B$1003=Analítico!$B76),-(Analítico!AK$1&gt;='Fluxo de Gastos Gerais'!$D$4:$D$1003),-(Analítico!AK$1&lt;='Fluxo de Gastos Gerais'!$E$4:$E$1003),-('Fluxo de Gastos Gerais'!$C$4:$C$1003))</f>
        <v>0</v>
      </c>
      <c r="AL76" s="152">
        <f>SUMPRODUCT(-('Fluxo de Gastos Gerais'!$B$4:$B$1003=Analítico!$B76),-(Analítico!AL$1&gt;='Fluxo de Gastos Gerais'!$D$4:$D$1003),-(Analítico!AL$1&lt;='Fluxo de Gastos Gerais'!$E$4:$E$1003),-('Fluxo de Gastos Gerais'!$C$4:$C$1003))</f>
        <v>0</v>
      </c>
      <c r="AM76" s="147">
        <f t="shared" si="48"/>
        <v>0</v>
      </c>
      <c r="AN76" s="159">
        <f t="shared" ca="1" si="49"/>
        <v>0</v>
      </c>
      <c r="AX76" s="254"/>
      <c r="AY76" s="254"/>
    </row>
    <row r="77" spans="1:51" s="101" customFormat="1" ht="23.25" customHeight="1">
      <c r="A77" s="221" t="s">
        <v>129</v>
      </c>
      <c r="B77" s="224" t="s">
        <v>68</v>
      </c>
      <c r="C77" s="152">
        <f>SUMPRODUCT(-('Fluxo de Gastos Gerais'!$B$4:$B$1003=Analítico!$B77),-(Analítico!C$1&gt;='Fluxo de Gastos Gerais'!$D$4:$D$1003),-(Analítico!C$1&lt;='Fluxo de Gastos Gerais'!$E$4:$E$1003),-('Fluxo de Gastos Gerais'!$C$4:$C$1003))</f>
        <v>300</v>
      </c>
      <c r="D77" s="152">
        <f>SUMPRODUCT(-('Fluxo de Gastos Gerais'!$B$4:$B$1003=Analítico!$B77),-(Analítico!D$1&gt;='Fluxo de Gastos Gerais'!$D$4:$D$1003),-(Analítico!D$1&lt;='Fluxo de Gastos Gerais'!$E$4:$E$1003),-('Fluxo de Gastos Gerais'!$C$4:$C$1003))</f>
        <v>300</v>
      </c>
      <c r="E77" s="152">
        <f>SUMPRODUCT(-('Fluxo de Gastos Gerais'!$B$4:$B$1003=Analítico!$B77),-(Analítico!E$1&gt;='Fluxo de Gastos Gerais'!$D$4:$D$1003),-(Analítico!E$1&lt;='Fluxo de Gastos Gerais'!$E$4:$E$1003),-('Fluxo de Gastos Gerais'!$C$4:$C$1003))</f>
        <v>300</v>
      </c>
      <c r="F77" s="152">
        <f>SUMPRODUCT(-('Fluxo de Gastos Gerais'!$B$4:$B$1003=Analítico!$B77),-(Analítico!F$1&gt;='Fluxo de Gastos Gerais'!$D$4:$D$1003),-(Analítico!F$1&lt;='Fluxo de Gastos Gerais'!$E$4:$E$1003),-('Fluxo de Gastos Gerais'!$C$4:$C$1003))</f>
        <v>300</v>
      </c>
      <c r="G77" s="152">
        <f>SUMPRODUCT(-('Fluxo de Gastos Gerais'!$B$4:$B$1003=Analítico!$B77),-(Analítico!G$1&gt;='Fluxo de Gastos Gerais'!$D$4:$D$1003),-(Analítico!G$1&lt;='Fluxo de Gastos Gerais'!$E$4:$E$1003),-('Fluxo de Gastos Gerais'!$C$4:$C$1003))</f>
        <v>300</v>
      </c>
      <c r="H77" s="152">
        <f>SUMPRODUCT(-('Fluxo de Gastos Gerais'!$B$4:$B$1003=Analítico!$B77),-(Analítico!H$1&gt;='Fluxo de Gastos Gerais'!$D$4:$D$1003),-(Analítico!H$1&lt;='Fluxo de Gastos Gerais'!$E$4:$E$1003),-('Fluxo de Gastos Gerais'!$C$4:$C$1003))</f>
        <v>300</v>
      </c>
      <c r="I77" s="152">
        <f>SUMPRODUCT(-('Fluxo de Gastos Gerais'!$B$4:$B$1003=Analítico!$B77),-(Analítico!I$1&gt;='Fluxo de Gastos Gerais'!$D$4:$D$1003),-(Analítico!I$1&lt;='Fluxo de Gastos Gerais'!$E$4:$E$1003),-('Fluxo de Gastos Gerais'!$C$4:$C$1003))</f>
        <v>300</v>
      </c>
      <c r="J77" s="152">
        <f>SUMPRODUCT(-('Fluxo de Gastos Gerais'!$B$4:$B$1003=Analítico!$B77),-(Analítico!J$1&gt;='Fluxo de Gastos Gerais'!$D$4:$D$1003),-(Analítico!J$1&lt;='Fluxo de Gastos Gerais'!$E$4:$E$1003),-('Fluxo de Gastos Gerais'!$C$4:$C$1003))</f>
        <v>300</v>
      </c>
      <c r="K77" s="152">
        <f>SUMPRODUCT(-('Fluxo de Gastos Gerais'!$B$4:$B$1003=Analítico!$B77),-(Analítico!K$1&gt;='Fluxo de Gastos Gerais'!$D$4:$D$1003),-(Analítico!K$1&lt;='Fluxo de Gastos Gerais'!$E$4:$E$1003),-('Fluxo de Gastos Gerais'!$C$4:$C$1003))</f>
        <v>300</v>
      </c>
      <c r="L77" s="152">
        <f>SUMPRODUCT(-('Fluxo de Gastos Gerais'!$B$4:$B$1003=Analítico!$B77),-(Analítico!L$1&gt;='Fluxo de Gastos Gerais'!$D$4:$D$1003),-(Analítico!L$1&lt;='Fluxo de Gastos Gerais'!$E$4:$E$1003),-('Fluxo de Gastos Gerais'!$C$4:$C$1003))</f>
        <v>300</v>
      </c>
      <c r="M77" s="152">
        <f>SUMPRODUCT(-('Fluxo de Gastos Gerais'!$B$4:$B$1003=Analítico!$B77),-(Analítico!M$1&gt;='Fluxo de Gastos Gerais'!$D$4:$D$1003),-(Analítico!M$1&lt;='Fluxo de Gastos Gerais'!$E$4:$E$1003),-('Fluxo de Gastos Gerais'!$C$4:$C$1003))</f>
        <v>300</v>
      </c>
      <c r="N77" s="152">
        <f>SUMPRODUCT(-('Fluxo de Gastos Gerais'!$B$4:$B$1003=Analítico!$B77),-(Analítico!N$1&gt;='Fluxo de Gastos Gerais'!$D$4:$D$1003),-(Analítico!N$1&lt;='Fluxo de Gastos Gerais'!$E$4:$E$1003),-('Fluxo de Gastos Gerais'!$C$4:$C$1003))</f>
        <v>300</v>
      </c>
      <c r="O77" s="152">
        <f>SUMPRODUCT(-('Fluxo de Gastos Gerais'!$B$4:$B$1003=Analítico!$B77),-(Analítico!O$1&gt;='Fluxo de Gastos Gerais'!$D$4:$D$1003),-(Analítico!O$1&lt;='Fluxo de Gastos Gerais'!$E$4:$E$1003),-('Fluxo de Gastos Gerais'!$C$4:$C$1003))</f>
        <v>324</v>
      </c>
      <c r="P77" s="152">
        <f>SUMPRODUCT(-('Fluxo de Gastos Gerais'!$B$4:$B$1003=Analítico!$B77),-(Analítico!P$1&gt;='Fluxo de Gastos Gerais'!$D$4:$D$1003),-(Analítico!P$1&lt;='Fluxo de Gastos Gerais'!$E$4:$E$1003),-('Fluxo de Gastos Gerais'!$C$4:$C$1003))</f>
        <v>324</v>
      </c>
      <c r="Q77" s="152">
        <f>SUMPRODUCT(-('Fluxo de Gastos Gerais'!$B$4:$B$1003=Analítico!$B77),-(Analítico!Q$1&gt;='Fluxo de Gastos Gerais'!$D$4:$D$1003),-(Analítico!Q$1&lt;='Fluxo de Gastos Gerais'!$E$4:$E$1003),-('Fluxo de Gastos Gerais'!$C$4:$C$1003))</f>
        <v>324</v>
      </c>
      <c r="R77" s="152">
        <f>SUMPRODUCT(-('Fluxo de Gastos Gerais'!$B$4:$B$1003=Analítico!$B77),-(Analítico!R$1&gt;='Fluxo de Gastos Gerais'!$D$4:$D$1003),-(Analítico!R$1&lt;='Fluxo de Gastos Gerais'!$E$4:$E$1003),-('Fluxo de Gastos Gerais'!$C$4:$C$1003))</f>
        <v>324</v>
      </c>
      <c r="S77" s="152">
        <f>SUMPRODUCT(-('Fluxo de Gastos Gerais'!$B$4:$B$1003=Analítico!$B77),-(Analítico!S$1&gt;='Fluxo de Gastos Gerais'!$D$4:$D$1003),-(Analítico!S$1&lt;='Fluxo de Gastos Gerais'!$E$4:$E$1003),-('Fluxo de Gastos Gerais'!$C$4:$C$1003))</f>
        <v>324</v>
      </c>
      <c r="T77" s="152">
        <f>SUMPRODUCT(-('Fluxo de Gastos Gerais'!$B$4:$B$1003=Analítico!$B77),-(Analítico!T$1&gt;='Fluxo de Gastos Gerais'!$D$4:$D$1003),-(Analítico!T$1&lt;='Fluxo de Gastos Gerais'!$E$4:$E$1003),-('Fluxo de Gastos Gerais'!$C$4:$C$1003))</f>
        <v>324</v>
      </c>
      <c r="U77" s="152">
        <f>SUMPRODUCT(-('Fluxo de Gastos Gerais'!$B$4:$B$1003=Analítico!$B77),-(Analítico!U$1&gt;='Fluxo de Gastos Gerais'!$D$4:$D$1003),-(Analítico!U$1&lt;='Fluxo de Gastos Gerais'!$E$4:$E$1003),-('Fluxo de Gastos Gerais'!$C$4:$C$1003))</f>
        <v>324</v>
      </c>
      <c r="V77" s="152">
        <f>SUMPRODUCT(-('Fluxo de Gastos Gerais'!$B$4:$B$1003=Analítico!$B77),-(Analítico!V$1&gt;='Fluxo de Gastos Gerais'!$D$4:$D$1003),-(Analítico!V$1&lt;='Fluxo de Gastos Gerais'!$E$4:$E$1003),-('Fluxo de Gastos Gerais'!$C$4:$C$1003))</f>
        <v>324</v>
      </c>
      <c r="W77" s="152">
        <f>SUMPRODUCT(-('Fluxo de Gastos Gerais'!$B$4:$B$1003=Analítico!$B77),-(Analítico!W$1&gt;='Fluxo de Gastos Gerais'!$D$4:$D$1003),-(Analítico!W$1&lt;='Fluxo de Gastos Gerais'!$E$4:$E$1003),-('Fluxo de Gastos Gerais'!$C$4:$C$1003))</f>
        <v>324</v>
      </c>
      <c r="X77" s="152">
        <f>SUMPRODUCT(-('Fluxo de Gastos Gerais'!$B$4:$B$1003=Analítico!$B77),-(Analítico!X$1&gt;='Fluxo de Gastos Gerais'!$D$4:$D$1003),-(Analítico!X$1&lt;='Fluxo de Gastos Gerais'!$E$4:$E$1003),-('Fluxo de Gastos Gerais'!$C$4:$C$1003))</f>
        <v>324</v>
      </c>
      <c r="Y77" s="152">
        <f>SUMPRODUCT(-('Fluxo de Gastos Gerais'!$B$4:$B$1003=Analítico!$B77),-(Analítico!Y$1&gt;='Fluxo de Gastos Gerais'!$D$4:$D$1003),-(Analítico!Y$1&lt;='Fluxo de Gastos Gerais'!$E$4:$E$1003),-('Fluxo de Gastos Gerais'!$C$4:$C$1003))</f>
        <v>324</v>
      </c>
      <c r="Z77" s="152">
        <f>SUMPRODUCT(-('Fluxo de Gastos Gerais'!$B$4:$B$1003=Analítico!$B77),-(Analítico!Z$1&gt;='Fluxo de Gastos Gerais'!$D$4:$D$1003),-(Analítico!Z$1&lt;='Fluxo de Gastos Gerais'!$E$4:$E$1003),-('Fluxo de Gastos Gerais'!$C$4:$C$1003))</f>
        <v>324</v>
      </c>
      <c r="AA77" s="152">
        <f>SUMPRODUCT(-('Fluxo de Gastos Gerais'!$B$4:$B$1003=Analítico!$B77),-(Analítico!AA$1&gt;='Fluxo de Gastos Gerais'!$D$4:$D$1003),-(Analítico!AA$1&lt;='Fluxo de Gastos Gerais'!$E$4:$E$1003),-('Fluxo de Gastos Gerais'!$C$4:$C$1003))</f>
        <v>0</v>
      </c>
      <c r="AB77" s="152">
        <f>SUMPRODUCT(-('Fluxo de Gastos Gerais'!$B$4:$B$1003=Analítico!$B77),-(Analítico!AB$1&gt;='Fluxo de Gastos Gerais'!$D$4:$D$1003),-(Analítico!AB$1&lt;='Fluxo de Gastos Gerais'!$E$4:$E$1003),-('Fluxo de Gastos Gerais'!$C$4:$C$1003))</f>
        <v>0</v>
      </c>
      <c r="AC77" s="152">
        <f>SUMPRODUCT(-('Fluxo de Gastos Gerais'!$B$4:$B$1003=Analítico!$B77),-(Analítico!AC$1&gt;='Fluxo de Gastos Gerais'!$D$4:$D$1003),-(Analítico!AC$1&lt;='Fluxo de Gastos Gerais'!$E$4:$E$1003),-('Fluxo de Gastos Gerais'!$C$4:$C$1003))</f>
        <v>0</v>
      </c>
      <c r="AD77" s="152">
        <f>SUMPRODUCT(-('Fluxo de Gastos Gerais'!$B$4:$B$1003=Analítico!$B77),-(Analítico!AD$1&gt;='Fluxo de Gastos Gerais'!$D$4:$D$1003),-(Analítico!AD$1&lt;='Fluxo de Gastos Gerais'!$E$4:$E$1003),-('Fluxo de Gastos Gerais'!$C$4:$C$1003))</f>
        <v>0</v>
      </c>
      <c r="AE77" s="152">
        <f>SUMPRODUCT(-('Fluxo de Gastos Gerais'!$B$4:$B$1003=Analítico!$B77),-(Analítico!AE$1&gt;='Fluxo de Gastos Gerais'!$D$4:$D$1003),-(Analítico!AE$1&lt;='Fluxo de Gastos Gerais'!$E$4:$E$1003),-('Fluxo de Gastos Gerais'!$C$4:$C$1003))</f>
        <v>0</v>
      </c>
      <c r="AF77" s="152">
        <f>SUMPRODUCT(-('Fluxo de Gastos Gerais'!$B$4:$B$1003=Analítico!$B77),-(Analítico!AF$1&gt;='Fluxo de Gastos Gerais'!$D$4:$D$1003),-(Analítico!AF$1&lt;='Fluxo de Gastos Gerais'!$E$4:$E$1003),-('Fluxo de Gastos Gerais'!$C$4:$C$1003))</f>
        <v>0</v>
      </c>
      <c r="AG77" s="152">
        <f>SUMPRODUCT(-('Fluxo de Gastos Gerais'!$B$4:$B$1003=Analítico!$B77),-(Analítico!AG$1&gt;='Fluxo de Gastos Gerais'!$D$4:$D$1003),-(Analítico!AG$1&lt;='Fluxo de Gastos Gerais'!$E$4:$E$1003),-('Fluxo de Gastos Gerais'!$C$4:$C$1003))</f>
        <v>0</v>
      </c>
      <c r="AH77" s="152">
        <f>SUMPRODUCT(-('Fluxo de Gastos Gerais'!$B$4:$B$1003=Analítico!$B77),-(Analítico!AH$1&gt;='Fluxo de Gastos Gerais'!$D$4:$D$1003),-(Analítico!AH$1&lt;='Fluxo de Gastos Gerais'!$E$4:$E$1003),-('Fluxo de Gastos Gerais'!$C$4:$C$1003))</f>
        <v>0</v>
      </c>
      <c r="AI77" s="152">
        <f>SUMPRODUCT(-('Fluxo de Gastos Gerais'!$B$4:$B$1003=Analítico!$B77),-(Analítico!AI$1&gt;='Fluxo de Gastos Gerais'!$D$4:$D$1003),-(Analítico!AI$1&lt;='Fluxo de Gastos Gerais'!$E$4:$E$1003),-('Fluxo de Gastos Gerais'!$C$4:$C$1003))</f>
        <v>0</v>
      </c>
      <c r="AJ77" s="152">
        <f>SUMPRODUCT(-('Fluxo de Gastos Gerais'!$B$4:$B$1003=Analítico!$B77),-(Analítico!AJ$1&gt;='Fluxo de Gastos Gerais'!$D$4:$D$1003),-(Analítico!AJ$1&lt;='Fluxo de Gastos Gerais'!$E$4:$E$1003),-('Fluxo de Gastos Gerais'!$C$4:$C$1003))</f>
        <v>0</v>
      </c>
      <c r="AK77" s="152">
        <f>SUMPRODUCT(-('Fluxo de Gastos Gerais'!$B$4:$B$1003=Analítico!$B77),-(Analítico!AK$1&gt;='Fluxo de Gastos Gerais'!$D$4:$D$1003),-(Analítico!AK$1&lt;='Fluxo de Gastos Gerais'!$E$4:$E$1003),-('Fluxo de Gastos Gerais'!$C$4:$C$1003))</f>
        <v>0</v>
      </c>
      <c r="AL77" s="152">
        <f>SUMPRODUCT(-('Fluxo de Gastos Gerais'!$B$4:$B$1003=Analítico!$B77),-(Analítico!AL$1&gt;='Fluxo de Gastos Gerais'!$D$4:$D$1003),-(Analítico!AL$1&lt;='Fluxo de Gastos Gerais'!$E$4:$E$1003),-('Fluxo de Gastos Gerais'!$C$4:$C$1003))</f>
        <v>0</v>
      </c>
      <c r="AM77" s="147">
        <f t="shared" si="48"/>
        <v>7488</v>
      </c>
      <c r="AN77" s="159">
        <f t="shared" ca="1" si="49"/>
        <v>1.9505068254557156E-3</v>
      </c>
      <c r="AX77" s="254"/>
      <c r="AY77" s="254"/>
    </row>
    <row r="78" spans="1:51" s="101" customFormat="1" ht="23.25" customHeight="1">
      <c r="A78" s="221" t="s">
        <v>144</v>
      </c>
      <c r="B78" s="224" t="s">
        <v>369</v>
      </c>
      <c r="C78" s="152">
        <f>SUMPRODUCT(-('Fluxo de Gastos Gerais'!$B$4:$B$1003=Analítico!$B78),-(Analítico!C$1&gt;='Fluxo de Gastos Gerais'!$D$4:$D$1003),-(Analítico!C$1&lt;='Fluxo de Gastos Gerais'!$E$4:$E$1003),-('Fluxo de Gastos Gerais'!$C$4:$C$1003))</f>
        <v>0</v>
      </c>
      <c r="D78" s="152">
        <f>SUMPRODUCT(-('Fluxo de Gastos Gerais'!$B$4:$B$1003=Analítico!$B78),-(Analítico!D$1&gt;='Fluxo de Gastos Gerais'!$D$4:$D$1003),-(Analítico!D$1&lt;='Fluxo de Gastos Gerais'!$E$4:$E$1003),-('Fluxo de Gastos Gerais'!$C$4:$C$1003))</f>
        <v>0</v>
      </c>
      <c r="E78" s="152">
        <f>SUMPRODUCT(-('Fluxo de Gastos Gerais'!$B$4:$B$1003=Analítico!$B78),-(Analítico!E$1&gt;='Fluxo de Gastos Gerais'!$D$4:$D$1003),-(Analítico!E$1&lt;='Fluxo de Gastos Gerais'!$E$4:$E$1003),-('Fluxo de Gastos Gerais'!$C$4:$C$1003))</f>
        <v>0</v>
      </c>
      <c r="F78" s="152">
        <f>SUMPRODUCT(-('Fluxo de Gastos Gerais'!$B$4:$B$1003=Analítico!$B78),-(Analítico!F$1&gt;='Fluxo de Gastos Gerais'!$D$4:$D$1003),-(Analítico!F$1&lt;='Fluxo de Gastos Gerais'!$E$4:$E$1003),-('Fluxo de Gastos Gerais'!$C$4:$C$1003))</f>
        <v>0</v>
      </c>
      <c r="G78" s="152">
        <f>SUMPRODUCT(-('Fluxo de Gastos Gerais'!$B$4:$B$1003=Analítico!$B78),-(Analítico!G$1&gt;='Fluxo de Gastos Gerais'!$D$4:$D$1003),-(Analítico!G$1&lt;='Fluxo de Gastos Gerais'!$E$4:$E$1003),-('Fluxo de Gastos Gerais'!$C$4:$C$1003))</f>
        <v>0</v>
      </c>
      <c r="H78" s="152">
        <f>SUMPRODUCT(-('Fluxo de Gastos Gerais'!$B$4:$B$1003=Analítico!$B78),-(Analítico!H$1&gt;='Fluxo de Gastos Gerais'!$D$4:$D$1003),-(Analítico!H$1&lt;='Fluxo de Gastos Gerais'!$E$4:$E$1003),-('Fluxo de Gastos Gerais'!$C$4:$C$1003))</f>
        <v>0</v>
      </c>
      <c r="I78" s="152">
        <f>SUMPRODUCT(-('Fluxo de Gastos Gerais'!$B$4:$B$1003=Analítico!$B78),-(Analítico!I$1&gt;='Fluxo de Gastos Gerais'!$D$4:$D$1003),-(Analítico!I$1&lt;='Fluxo de Gastos Gerais'!$E$4:$E$1003),-('Fluxo de Gastos Gerais'!$C$4:$C$1003))</f>
        <v>0</v>
      </c>
      <c r="J78" s="152">
        <f>SUMPRODUCT(-('Fluxo de Gastos Gerais'!$B$4:$B$1003=Analítico!$B78),-(Analítico!J$1&gt;='Fluxo de Gastos Gerais'!$D$4:$D$1003),-(Analítico!J$1&lt;='Fluxo de Gastos Gerais'!$E$4:$E$1003),-('Fluxo de Gastos Gerais'!$C$4:$C$1003))</f>
        <v>0</v>
      </c>
      <c r="K78" s="152">
        <f>SUMPRODUCT(-('Fluxo de Gastos Gerais'!$B$4:$B$1003=Analítico!$B78),-(Analítico!K$1&gt;='Fluxo de Gastos Gerais'!$D$4:$D$1003),-(Analítico!K$1&lt;='Fluxo de Gastos Gerais'!$E$4:$E$1003),-('Fluxo de Gastos Gerais'!$C$4:$C$1003))</f>
        <v>0</v>
      </c>
      <c r="L78" s="152">
        <f>SUMPRODUCT(-('Fluxo de Gastos Gerais'!$B$4:$B$1003=Analítico!$B78),-(Analítico!L$1&gt;='Fluxo de Gastos Gerais'!$D$4:$D$1003),-(Analítico!L$1&lt;='Fluxo de Gastos Gerais'!$E$4:$E$1003),-('Fluxo de Gastos Gerais'!$C$4:$C$1003))</f>
        <v>0</v>
      </c>
      <c r="M78" s="152">
        <f>SUMPRODUCT(-('Fluxo de Gastos Gerais'!$B$4:$B$1003=Analítico!$B78),-(Analítico!M$1&gt;='Fluxo de Gastos Gerais'!$D$4:$D$1003),-(Analítico!M$1&lt;='Fluxo de Gastos Gerais'!$E$4:$E$1003),-('Fluxo de Gastos Gerais'!$C$4:$C$1003))</f>
        <v>0</v>
      </c>
      <c r="N78" s="152">
        <f>SUMPRODUCT(-('Fluxo de Gastos Gerais'!$B$4:$B$1003=Analítico!$B78),-(Analítico!N$1&gt;='Fluxo de Gastos Gerais'!$D$4:$D$1003),-(Analítico!N$1&lt;='Fluxo de Gastos Gerais'!$E$4:$E$1003),-('Fluxo de Gastos Gerais'!$C$4:$C$1003))</f>
        <v>0</v>
      </c>
      <c r="O78" s="152">
        <f>SUMPRODUCT(-('Fluxo de Gastos Gerais'!$B$4:$B$1003=Analítico!$B78),-(Analítico!O$1&gt;='Fluxo de Gastos Gerais'!$D$4:$D$1003),-(Analítico!O$1&lt;='Fluxo de Gastos Gerais'!$E$4:$E$1003),-('Fluxo de Gastos Gerais'!$C$4:$C$1003))</f>
        <v>0</v>
      </c>
      <c r="P78" s="152">
        <f>SUMPRODUCT(-('Fluxo de Gastos Gerais'!$B$4:$B$1003=Analítico!$B78),-(Analítico!P$1&gt;='Fluxo de Gastos Gerais'!$D$4:$D$1003),-(Analítico!P$1&lt;='Fluxo de Gastos Gerais'!$E$4:$E$1003),-('Fluxo de Gastos Gerais'!$C$4:$C$1003))</f>
        <v>0</v>
      </c>
      <c r="Q78" s="152">
        <f>SUMPRODUCT(-('Fluxo de Gastos Gerais'!$B$4:$B$1003=Analítico!$B78),-(Analítico!Q$1&gt;='Fluxo de Gastos Gerais'!$D$4:$D$1003),-(Analítico!Q$1&lt;='Fluxo de Gastos Gerais'!$E$4:$E$1003),-('Fluxo de Gastos Gerais'!$C$4:$C$1003))</f>
        <v>0</v>
      </c>
      <c r="R78" s="152">
        <f>SUMPRODUCT(-('Fluxo de Gastos Gerais'!$B$4:$B$1003=Analítico!$B78),-(Analítico!R$1&gt;='Fluxo de Gastos Gerais'!$D$4:$D$1003),-(Analítico!R$1&lt;='Fluxo de Gastos Gerais'!$E$4:$E$1003),-('Fluxo de Gastos Gerais'!$C$4:$C$1003))</f>
        <v>0</v>
      </c>
      <c r="S78" s="152">
        <f>SUMPRODUCT(-('Fluxo de Gastos Gerais'!$B$4:$B$1003=Analítico!$B78),-(Analítico!S$1&gt;='Fluxo de Gastos Gerais'!$D$4:$D$1003),-(Analítico!S$1&lt;='Fluxo de Gastos Gerais'!$E$4:$E$1003),-('Fluxo de Gastos Gerais'!$C$4:$C$1003))</f>
        <v>0</v>
      </c>
      <c r="T78" s="152">
        <f>SUMPRODUCT(-('Fluxo de Gastos Gerais'!$B$4:$B$1003=Analítico!$B78),-(Analítico!T$1&gt;='Fluxo de Gastos Gerais'!$D$4:$D$1003),-(Analítico!T$1&lt;='Fluxo de Gastos Gerais'!$E$4:$E$1003),-('Fluxo de Gastos Gerais'!$C$4:$C$1003))</f>
        <v>0</v>
      </c>
      <c r="U78" s="152">
        <f>SUMPRODUCT(-('Fluxo de Gastos Gerais'!$B$4:$B$1003=Analítico!$B78),-(Analítico!U$1&gt;='Fluxo de Gastos Gerais'!$D$4:$D$1003),-(Analítico!U$1&lt;='Fluxo de Gastos Gerais'!$E$4:$E$1003),-('Fluxo de Gastos Gerais'!$C$4:$C$1003))</f>
        <v>0</v>
      </c>
      <c r="V78" s="152">
        <f>SUMPRODUCT(-('Fluxo de Gastos Gerais'!$B$4:$B$1003=Analítico!$B78),-(Analítico!V$1&gt;='Fluxo de Gastos Gerais'!$D$4:$D$1003),-(Analítico!V$1&lt;='Fluxo de Gastos Gerais'!$E$4:$E$1003),-('Fluxo de Gastos Gerais'!$C$4:$C$1003))</f>
        <v>0</v>
      </c>
      <c r="W78" s="152">
        <f>SUMPRODUCT(-('Fluxo de Gastos Gerais'!$B$4:$B$1003=Analítico!$B78),-(Analítico!W$1&gt;='Fluxo de Gastos Gerais'!$D$4:$D$1003),-(Analítico!W$1&lt;='Fluxo de Gastos Gerais'!$E$4:$E$1003),-('Fluxo de Gastos Gerais'!$C$4:$C$1003))</f>
        <v>0</v>
      </c>
      <c r="X78" s="152">
        <f>SUMPRODUCT(-('Fluxo de Gastos Gerais'!$B$4:$B$1003=Analítico!$B78),-(Analítico!X$1&gt;='Fluxo de Gastos Gerais'!$D$4:$D$1003),-(Analítico!X$1&lt;='Fluxo de Gastos Gerais'!$E$4:$E$1003),-('Fluxo de Gastos Gerais'!$C$4:$C$1003))</f>
        <v>0</v>
      </c>
      <c r="Y78" s="152">
        <f>SUMPRODUCT(-('Fluxo de Gastos Gerais'!$B$4:$B$1003=Analítico!$B78),-(Analítico!Y$1&gt;='Fluxo de Gastos Gerais'!$D$4:$D$1003),-(Analítico!Y$1&lt;='Fluxo de Gastos Gerais'!$E$4:$E$1003),-('Fluxo de Gastos Gerais'!$C$4:$C$1003))</f>
        <v>0</v>
      </c>
      <c r="Z78" s="152">
        <f>SUMPRODUCT(-('Fluxo de Gastos Gerais'!$B$4:$B$1003=Analítico!$B78),-(Analítico!Z$1&gt;='Fluxo de Gastos Gerais'!$D$4:$D$1003),-(Analítico!Z$1&lt;='Fluxo de Gastos Gerais'!$E$4:$E$1003),-('Fluxo de Gastos Gerais'!$C$4:$C$1003))</f>
        <v>0</v>
      </c>
      <c r="AA78" s="152">
        <f>SUMPRODUCT(-('Fluxo de Gastos Gerais'!$B$4:$B$1003=Analítico!$B78),-(Analítico!AA$1&gt;='Fluxo de Gastos Gerais'!$D$4:$D$1003),-(Analítico!AA$1&lt;='Fluxo de Gastos Gerais'!$E$4:$E$1003),-('Fluxo de Gastos Gerais'!$C$4:$C$1003))</f>
        <v>0</v>
      </c>
      <c r="AB78" s="152">
        <f>SUMPRODUCT(-('Fluxo de Gastos Gerais'!$B$4:$B$1003=Analítico!$B78),-(Analítico!AB$1&gt;='Fluxo de Gastos Gerais'!$D$4:$D$1003),-(Analítico!AB$1&lt;='Fluxo de Gastos Gerais'!$E$4:$E$1003),-('Fluxo de Gastos Gerais'!$C$4:$C$1003))</f>
        <v>0</v>
      </c>
      <c r="AC78" s="152">
        <f>SUMPRODUCT(-('Fluxo de Gastos Gerais'!$B$4:$B$1003=Analítico!$B78),-(Analítico!AC$1&gt;='Fluxo de Gastos Gerais'!$D$4:$D$1003),-(Analítico!AC$1&lt;='Fluxo de Gastos Gerais'!$E$4:$E$1003),-('Fluxo de Gastos Gerais'!$C$4:$C$1003))</f>
        <v>0</v>
      </c>
      <c r="AD78" s="152">
        <f>SUMPRODUCT(-('Fluxo de Gastos Gerais'!$B$4:$B$1003=Analítico!$B78),-(Analítico!AD$1&gt;='Fluxo de Gastos Gerais'!$D$4:$D$1003),-(Analítico!AD$1&lt;='Fluxo de Gastos Gerais'!$E$4:$E$1003),-('Fluxo de Gastos Gerais'!$C$4:$C$1003))</f>
        <v>0</v>
      </c>
      <c r="AE78" s="152">
        <f>SUMPRODUCT(-('Fluxo de Gastos Gerais'!$B$4:$B$1003=Analítico!$B78),-(Analítico!AE$1&gt;='Fluxo de Gastos Gerais'!$D$4:$D$1003),-(Analítico!AE$1&lt;='Fluxo de Gastos Gerais'!$E$4:$E$1003),-('Fluxo de Gastos Gerais'!$C$4:$C$1003))</f>
        <v>0</v>
      </c>
      <c r="AF78" s="152">
        <f>SUMPRODUCT(-('Fluxo de Gastos Gerais'!$B$4:$B$1003=Analítico!$B78),-(Analítico!AF$1&gt;='Fluxo de Gastos Gerais'!$D$4:$D$1003),-(Analítico!AF$1&lt;='Fluxo de Gastos Gerais'!$E$4:$E$1003),-('Fluxo de Gastos Gerais'!$C$4:$C$1003))</f>
        <v>0</v>
      </c>
      <c r="AG78" s="152">
        <f>SUMPRODUCT(-('Fluxo de Gastos Gerais'!$B$4:$B$1003=Analítico!$B78),-(Analítico!AG$1&gt;='Fluxo de Gastos Gerais'!$D$4:$D$1003),-(Analítico!AG$1&lt;='Fluxo de Gastos Gerais'!$E$4:$E$1003),-('Fluxo de Gastos Gerais'!$C$4:$C$1003))</f>
        <v>0</v>
      </c>
      <c r="AH78" s="152">
        <f>SUMPRODUCT(-('Fluxo de Gastos Gerais'!$B$4:$B$1003=Analítico!$B78),-(Analítico!AH$1&gt;='Fluxo de Gastos Gerais'!$D$4:$D$1003),-(Analítico!AH$1&lt;='Fluxo de Gastos Gerais'!$E$4:$E$1003),-('Fluxo de Gastos Gerais'!$C$4:$C$1003))</f>
        <v>0</v>
      </c>
      <c r="AI78" s="152">
        <f>SUMPRODUCT(-('Fluxo de Gastos Gerais'!$B$4:$B$1003=Analítico!$B78),-(Analítico!AI$1&gt;='Fluxo de Gastos Gerais'!$D$4:$D$1003),-(Analítico!AI$1&lt;='Fluxo de Gastos Gerais'!$E$4:$E$1003),-('Fluxo de Gastos Gerais'!$C$4:$C$1003))</f>
        <v>0</v>
      </c>
      <c r="AJ78" s="152">
        <f>SUMPRODUCT(-('Fluxo de Gastos Gerais'!$B$4:$B$1003=Analítico!$B78),-(Analítico!AJ$1&gt;='Fluxo de Gastos Gerais'!$D$4:$D$1003),-(Analítico!AJ$1&lt;='Fluxo de Gastos Gerais'!$E$4:$E$1003),-('Fluxo de Gastos Gerais'!$C$4:$C$1003))</f>
        <v>0</v>
      </c>
      <c r="AK78" s="152">
        <f>SUMPRODUCT(-('Fluxo de Gastos Gerais'!$B$4:$B$1003=Analítico!$B78),-(Analítico!AK$1&gt;='Fluxo de Gastos Gerais'!$D$4:$D$1003),-(Analítico!AK$1&lt;='Fluxo de Gastos Gerais'!$E$4:$E$1003),-('Fluxo de Gastos Gerais'!$C$4:$C$1003))</f>
        <v>0</v>
      </c>
      <c r="AL78" s="152">
        <f>SUMPRODUCT(-('Fluxo de Gastos Gerais'!$B$4:$B$1003=Analítico!$B78),-(Analítico!AL$1&gt;='Fluxo de Gastos Gerais'!$D$4:$D$1003),-(Analítico!AL$1&lt;='Fluxo de Gastos Gerais'!$E$4:$E$1003),-('Fluxo de Gastos Gerais'!$C$4:$C$1003))</f>
        <v>0</v>
      </c>
      <c r="AM78" s="147">
        <f t="shared" si="48"/>
        <v>0</v>
      </c>
      <c r="AN78" s="159">
        <f t="shared" ca="1" si="49"/>
        <v>0</v>
      </c>
      <c r="AX78" s="254"/>
      <c r="AY78" s="254"/>
    </row>
    <row r="79" spans="1:51" s="101" customFormat="1" ht="23.25" customHeight="1">
      <c r="A79" s="221" t="s">
        <v>142</v>
      </c>
      <c r="B79" s="224" t="s">
        <v>86</v>
      </c>
      <c r="C79" s="152">
        <f>SUMPRODUCT(-('Fluxo de Gastos Gerais'!$B$4:$B$1003=Analítico!$B79),-(Analítico!C$1&gt;='Fluxo de Gastos Gerais'!$D$4:$D$1003),-(Analítico!C$1&lt;='Fluxo de Gastos Gerais'!$E$4:$E$1003),-('Fluxo de Gastos Gerais'!$C$4:$C$1003))</f>
        <v>0</v>
      </c>
      <c r="D79" s="152">
        <f>SUMPRODUCT(-('Fluxo de Gastos Gerais'!$B$4:$B$1003=Analítico!$B79),-(Analítico!D$1&gt;='Fluxo de Gastos Gerais'!$D$4:$D$1003),-(Analítico!D$1&lt;='Fluxo de Gastos Gerais'!$E$4:$E$1003),-('Fluxo de Gastos Gerais'!$C$4:$C$1003))</f>
        <v>0</v>
      </c>
      <c r="E79" s="152">
        <f>SUMPRODUCT(-('Fluxo de Gastos Gerais'!$B$4:$B$1003=Analítico!$B79),-(Analítico!E$1&gt;='Fluxo de Gastos Gerais'!$D$4:$D$1003),-(Analítico!E$1&lt;='Fluxo de Gastos Gerais'!$E$4:$E$1003),-('Fluxo de Gastos Gerais'!$C$4:$C$1003))</f>
        <v>0</v>
      </c>
      <c r="F79" s="152">
        <f>SUMPRODUCT(-('Fluxo de Gastos Gerais'!$B$4:$B$1003=Analítico!$B79),-(Analítico!F$1&gt;='Fluxo de Gastos Gerais'!$D$4:$D$1003),-(Analítico!F$1&lt;='Fluxo de Gastos Gerais'!$E$4:$E$1003),-('Fluxo de Gastos Gerais'!$C$4:$C$1003))</f>
        <v>0</v>
      </c>
      <c r="G79" s="152">
        <f>SUMPRODUCT(-('Fluxo de Gastos Gerais'!$B$4:$B$1003=Analítico!$B79),-(Analítico!G$1&gt;='Fluxo de Gastos Gerais'!$D$4:$D$1003),-(Analítico!G$1&lt;='Fluxo de Gastos Gerais'!$E$4:$E$1003),-('Fluxo de Gastos Gerais'!$C$4:$C$1003))</f>
        <v>0</v>
      </c>
      <c r="H79" s="152">
        <f>SUMPRODUCT(-('Fluxo de Gastos Gerais'!$B$4:$B$1003=Analítico!$B79),-(Analítico!H$1&gt;='Fluxo de Gastos Gerais'!$D$4:$D$1003),-(Analítico!H$1&lt;='Fluxo de Gastos Gerais'!$E$4:$E$1003),-('Fluxo de Gastos Gerais'!$C$4:$C$1003))</f>
        <v>0</v>
      </c>
      <c r="I79" s="152">
        <f>SUMPRODUCT(-('Fluxo de Gastos Gerais'!$B$4:$B$1003=Analítico!$B79),-(Analítico!I$1&gt;='Fluxo de Gastos Gerais'!$D$4:$D$1003),-(Analítico!I$1&lt;='Fluxo de Gastos Gerais'!$E$4:$E$1003),-('Fluxo de Gastos Gerais'!$C$4:$C$1003))</f>
        <v>0</v>
      </c>
      <c r="J79" s="152">
        <f>SUMPRODUCT(-('Fluxo de Gastos Gerais'!$B$4:$B$1003=Analítico!$B79),-(Analítico!J$1&gt;='Fluxo de Gastos Gerais'!$D$4:$D$1003),-(Analítico!J$1&lt;='Fluxo de Gastos Gerais'!$E$4:$E$1003),-('Fluxo de Gastos Gerais'!$C$4:$C$1003))</f>
        <v>0</v>
      </c>
      <c r="K79" s="152">
        <f>SUMPRODUCT(-('Fluxo de Gastos Gerais'!$B$4:$B$1003=Analítico!$B79),-(Analítico!K$1&gt;='Fluxo de Gastos Gerais'!$D$4:$D$1003),-(Analítico!K$1&lt;='Fluxo de Gastos Gerais'!$E$4:$E$1003),-('Fluxo de Gastos Gerais'!$C$4:$C$1003))</f>
        <v>0</v>
      </c>
      <c r="L79" s="152">
        <f>SUMPRODUCT(-('Fluxo de Gastos Gerais'!$B$4:$B$1003=Analítico!$B79),-(Analítico!L$1&gt;='Fluxo de Gastos Gerais'!$D$4:$D$1003),-(Analítico!L$1&lt;='Fluxo de Gastos Gerais'!$E$4:$E$1003),-('Fluxo de Gastos Gerais'!$C$4:$C$1003))</f>
        <v>0</v>
      </c>
      <c r="M79" s="152">
        <f>SUMPRODUCT(-('Fluxo de Gastos Gerais'!$B$4:$B$1003=Analítico!$B79),-(Analítico!M$1&gt;='Fluxo de Gastos Gerais'!$D$4:$D$1003),-(Analítico!M$1&lt;='Fluxo de Gastos Gerais'!$E$4:$E$1003),-('Fluxo de Gastos Gerais'!$C$4:$C$1003))</f>
        <v>0</v>
      </c>
      <c r="N79" s="152">
        <f>SUMPRODUCT(-('Fluxo de Gastos Gerais'!$B$4:$B$1003=Analítico!$B79),-(Analítico!N$1&gt;='Fluxo de Gastos Gerais'!$D$4:$D$1003),-(Analítico!N$1&lt;='Fluxo de Gastos Gerais'!$E$4:$E$1003),-('Fluxo de Gastos Gerais'!$C$4:$C$1003))</f>
        <v>0</v>
      </c>
      <c r="O79" s="152">
        <f>SUMPRODUCT(-('Fluxo de Gastos Gerais'!$B$4:$B$1003=Analítico!$B79),-(Analítico!O$1&gt;='Fluxo de Gastos Gerais'!$D$4:$D$1003),-(Analítico!O$1&lt;='Fluxo de Gastos Gerais'!$E$4:$E$1003),-('Fluxo de Gastos Gerais'!$C$4:$C$1003))</f>
        <v>0</v>
      </c>
      <c r="P79" s="152">
        <f>SUMPRODUCT(-('Fluxo de Gastos Gerais'!$B$4:$B$1003=Analítico!$B79),-(Analítico!P$1&gt;='Fluxo de Gastos Gerais'!$D$4:$D$1003),-(Analítico!P$1&lt;='Fluxo de Gastos Gerais'!$E$4:$E$1003),-('Fluxo de Gastos Gerais'!$C$4:$C$1003))</f>
        <v>0</v>
      </c>
      <c r="Q79" s="152">
        <f>SUMPRODUCT(-('Fluxo de Gastos Gerais'!$B$4:$B$1003=Analítico!$B79),-(Analítico!Q$1&gt;='Fluxo de Gastos Gerais'!$D$4:$D$1003),-(Analítico!Q$1&lt;='Fluxo de Gastos Gerais'!$E$4:$E$1003),-('Fluxo de Gastos Gerais'!$C$4:$C$1003))</f>
        <v>0</v>
      </c>
      <c r="R79" s="152">
        <f>SUMPRODUCT(-('Fluxo de Gastos Gerais'!$B$4:$B$1003=Analítico!$B79),-(Analítico!R$1&gt;='Fluxo de Gastos Gerais'!$D$4:$D$1003),-(Analítico!R$1&lt;='Fluxo de Gastos Gerais'!$E$4:$E$1003),-('Fluxo de Gastos Gerais'!$C$4:$C$1003))</f>
        <v>0</v>
      </c>
      <c r="S79" s="152">
        <f>SUMPRODUCT(-('Fluxo de Gastos Gerais'!$B$4:$B$1003=Analítico!$B79),-(Analítico!S$1&gt;='Fluxo de Gastos Gerais'!$D$4:$D$1003),-(Analítico!S$1&lt;='Fluxo de Gastos Gerais'!$E$4:$E$1003),-('Fluxo de Gastos Gerais'!$C$4:$C$1003))</f>
        <v>0</v>
      </c>
      <c r="T79" s="152">
        <f>SUMPRODUCT(-('Fluxo de Gastos Gerais'!$B$4:$B$1003=Analítico!$B79),-(Analítico!T$1&gt;='Fluxo de Gastos Gerais'!$D$4:$D$1003),-(Analítico!T$1&lt;='Fluxo de Gastos Gerais'!$E$4:$E$1003),-('Fluxo de Gastos Gerais'!$C$4:$C$1003))</f>
        <v>0</v>
      </c>
      <c r="U79" s="152">
        <f>SUMPRODUCT(-('Fluxo de Gastos Gerais'!$B$4:$B$1003=Analítico!$B79),-(Analítico!U$1&gt;='Fluxo de Gastos Gerais'!$D$4:$D$1003),-(Analítico!U$1&lt;='Fluxo de Gastos Gerais'!$E$4:$E$1003),-('Fluxo de Gastos Gerais'!$C$4:$C$1003))</f>
        <v>0</v>
      </c>
      <c r="V79" s="152">
        <f>SUMPRODUCT(-('Fluxo de Gastos Gerais'!$B$4:$B$1003=Analítico!$B79),-(Analítico!V$1&gt;='Fluxo de Gastos Gerais'!$D$4:$D$1003),-(Analítico!V$1&lt;='Fluxo de Gastos Gerais'!$E$4:$E$1003),-('Fluxo de Gastos Gerais'!$C$4:$C$1003))</f>
        <v>0</v>
      </c>
      <c r="W79" s="152">
        <f>SUMPRODUCT(-('Fluxo de Gastos Gerais'!$B$4:$B$1003=Analítico!$B79),-(Analítico!W$1&gt;='Fluxo de Gastos Gerais'!$D$4:$D$1003),-(Analítico!W$1&lt;='Fluxo de Gastos Gerais'!$E$4:$E$1003),-('Fluxo de Gastos Gerais'!$C$4:$C$1003))</f>
        <v>0</v>
      </c>
      <c r="X79" s="152">
        <f>SUMPRODUCT(-('Fluxo de Gastos Gerais'!$B$4:$B$1003=Analítico!$B79),-(Analítico!X$1&gt;='Fluxo de Gastos Gerais'!$D$4:$D$1003),-(Analítico!X$1&lt;='Fluxo de Gastos Gerais'!$E$4:$E$1003),-('Fluxo de Gastos Gerais'!$C$4:$C$1003))</f>
        <v>0</v>
      </c>
      <c r="Y79" s="152">
        <f>SUMPRODUCT(-('Fluxo de Gastos Gerais'!$B$4:$B$1003=Analítico!$B79),-(Analítico!Y$1&gt;='Fluxo de Gastos Gerais'!$D$4:$D$1003),-(Analítico!Y$1&lt;='Fluxo de Gastos Gerais'!$E$4:$E$1003),-('Fluxo de Gastos Gerais'!$C$4:$C$1003))</f>
        <v>0</v>
      </c>
      <c r="Z79" s="152">
        <f>SUMPRODUCT(-('Fluxo de Gastos Gerais'!$B$4:$B$1003=Analítico!$B79),-(Analítico!Z$1&gt;='Fluxo de Gastos Gerais'!$D$4:$D$1003),-(Analítico!Z$1&lt;='Fluxo de Gastos Gerais'!$E$4:$E$1003),-('Fluxo de Gastos Gerais'!$C$4:$C$1003))</f>
        <v>0</v>
      </c>
      <c r="AA79" s="152">
        <f>SUMPRODUCT(-('Fluxo de Gastos Gerais'!$B$4:$B$1003=Analítico!$B79),-(Analítico!AA$1&gt;='Fluxo de Gastos Gerais'!$D$4:$D$1003),-(Analítico!AA$1&lt;='Fluxo de Gastos Gerais'!$E$4:$E$1003),-('Fluxo de Gastos Gerais'!$C$4:$C$1003))</f>
        <v>0</v>
      </c>
      <c r="AB79" s="152">
        <f>SUMPRODUCT(-('Fluxo de Gastos Gerais'!$B$4:$B$1003=Analítico!$B79),-(Analítico!AB$1&gt;='Fluxo de Gastos Gerais'!$D$4:$D$1003),-(Analítico!AB$1&lt;='Fluxo de Gastos Gerais'!$E$4:$E$1003),-('Fluxo de Gastos Gerais'!$C$4:$C$1003))</f>
        <v>0</v>
      </c>
      <c r="AC79" s="152">
        <f>SUMPRODUCT(-('Fluxo de Gastos Gerais'!$B$4:$B$1003=Analítico!$B79),-(Analítico!AC$1&gt;='Fluxo de Gastos Gerais'!$D$4:$D$1003),-(Analítico!AC$1&lt;='Fluxo de Gastos Gerais'!$E$4:$E$1003),-('Fluxo de Gastos Gerais'!$C$4:$C$1003))</f>
        <v>0</v>
      </c>
      <c r="AD79" s="152">
        <f>SUMPRODUCT(-('Fluxo de Gastos Gerais'!$B$4:$B$1003=Analítico!$B79),-(Analítico!AD$1&gt;='Fluxo de Gastos Gerais'!$D$4:$D$1003),-(Analítico!AD$1&lt;='Fluxo de Gastos Gerais'!$E$4:$E$1003),-('Fluxo de Gastos Gerais'!$C$4:$C$1003))</f>
        <v>0</v>
      </c>
      <c r="AE79" s="152">
        <f>SUMPRODUCT(-('Fluxo de Gastos Gerais'!$B$4:$B$1003=Analítico!$B79),-(Analítico!AE$1&gt;='Fluxo de Gastos Gerais'!$D$4:$D$1003),-(Analítico!AE$1&lt;='Fluxo de Gastos Gerais'!$E$4:$E$1003),-('Fluxo de Gastos Gerais'!$C$4:$C$1003))</f>
        <v>0</v>
      </c>
      <c r="AF79" s="152">
        <f>SUMPRODUCT(-('Fluxo de Gastos Gerais'!$B$4:$B$1003=Analítico!$B79),-(Analítico!AF$1&gt;='Fluxo de Gastos Gerais'!$D$4:$D$1003),-(Analítico!AF$1&lt;='Fluxo de Gastos Gerais'!$E$4:$E$1003),-('Fluxo de Gastos Gerais'!$C$4:$C$1003))</f>
        <v>0</v>
      </c>
      <c r="AG79" s="152">
        <f>SUMPRODUCT(-('Fluxo de Gastos Gerais'!$B$4:$B$1003=Analítico!$B79),-(Analítico!AG$1&gt;='Fluxo de Gastos Gerais'!$D$4:$D$1003),-(Analítico!AG$1&lt;='Fluxo de Gastos Gerais'!$E$4:$E$1003),-('Fluxo de Gastos Gerais'!$C$4:$C$1003))</f>
        <v>0</v>
      </c>
      <c r="AH79" s="152">
        <f>SUMPRODUCT(-('Fluxo de Gastos Gerais'!$B$4:$B$1003=Analítico!$B79),-(Analítico!AH$1&gt;='Fluxo de Gastos Gerais'!$D$4:$D$1003),-(Analítico!AH$1&lt;='Fluxo de Gastos Gerais'!$E$4:$E$1003),-('Fluxo de Gastos Gerais'!$C$4:$C$1003))</f>
        <v>0</v>
      </c>
      <c r="AI79" s="152">
        <f>SUMPRODUCT(-('Fluxo de Gastos Gerais'!$B$4:$B$1003=Analítico!$B79),-(Analítico!AI$1&gt;='Fluxo de Gastos Gerais'!$D$4:$D$1003),-(Analítico!AI$1&lt;='Fluxo de Gastos Gerais'!$E$4:$E$1003),-('Fluxo de Gastos Gerais'!$C$4:$C$1003))</f>
        <v>0</v>
      </c>
      <c r="AJ79" s="152">
        <f>SUMPRODUCT(-('Fluxo de Gastos Gerais'!$B$4:$B$1003=Analítico!$B79),-(Analítico!AJ$1&gt;='Fluxo de Gastos Gerais'!$D$4:$D$1003),-(Analítico!AJ$1&lt;='Fluxo de Gastos Gerais'!$E$4:$E$1003),-('Fluxo de Gastos Gerais'!$C$4:$C$1003))</f>
        <v>0</v>
      </c>
      <c r="AK79" s="152">
        <f>SUMPRODUCT(-('Fluxo de Gastos Gerais'!$B$4:$B$1003=Analítico!$B79),-(Analítico!AK$1&gt;='Fluxo de Gastos Gerais'!$D$4:$D$1003),-(Analítico!AK$1&lt;='Fluxo de Gastos Gerais'!$E$4:$E$1003),-('Fluxo de Gastos Gerais'!$C$4:$C$1003))</f>
        <v>0</v>
      </c>
      <c r="AL79" s="152">
        <f>SUMPRODUCT(-('Fluxo de Gastos Gerais'!$B$4:$B$1003=Analítico!$B79),-(Analítico!AL$1&gt;='Fluxo de Gastos Gerais'!$D$4:$D$1003),-(Analítico!AL$1&lt;='Fluxo de Gastos Gerais'!$E$4:$E$1003),-('Fluxo de Gastos Gerais'!$C$4:$C$1003))</f>
        <v>0</v>
      </c>
      <c r="AM79" s="147">
        <f t="shared" si="48"/>
        <v>0</v>
      </c>
      <c r="AN79" s="159">
        <f t="shared" ca="1" si="49"/>
        <v>0</v>
      </c>
      <c r="AX79" s="254"/>
      <c r="AY79" s="254"/>
    </row>
    <row r="80" spans="1:51" s="101" customFormat="1" ht="23.25" customHeight="1">
      <c r="A80" s="221" t="s">
        <v>181</v>
      </c>
      <c r="B80" s="224" t="s">
        <v>200</v>
      </c>
      <c r="C80" s="152">
        <f>SUMPRODUCT(-('Fluxo de Gastos Gerais'!$B$4:$B$1003=Analítico!$B80),-(Analítico!C$1&gt;='Fluxo de Gastos Gerais'!$D$4:$D$1003),-(Analítico!C$1&lt;='Fluxo de Gastos Gerais'!$E$4:$E$1003),-('Fluxo de Gastos Gerais'!$C$4:$C$1003))</f>
        <v>0</v>
      </c>
      <c r="D80" s="152">
        <f>SUMPRODUCT(-('Fluxo de Gastos Gerais'!$B$4:$B$1003=Analítico!$B80),-(Analítico!D$1&gt;='Fluxo de Gastos Gerais'!$D$4:$D$1003),-(Analítico!D$1&lt;='Fluxo de Gastos Gerais'!$E$4:$E$1003),-('Fluxo de Gastos Gerais'!$C$4:$C$1003))</f>
        <v>0</v>
      </c>
      <c r="E80" s="152">
        <f>SUMPRODUCT(-('Fluxo de Gastos Gerais'!$B$4:$B$1003=Analítico!$B80),-(Analítico!E$1&gt;='Fluxo de Gastos Gerais'!$D$4:$D$1003),-(Analítico!E$1&lt;='Fluxo de Gastos Gerais'!$E$4:$E$1003),-('Fluxo de Gastos Gerais'!$C$4:$C$1003))</f>
        <v>0</v>
      </c>
      <c r="F80" s="152">
        <f>SUMPRODUCT(-('Fluxo de Gastos Gerais'!$B$4:$B$1003=Analítico!$B80),-(Analítico!F$1&gt;='Fluxo de Gastos Gerais'!$D$4:$D$1003),-(Analítico!F$1&lt;='Fluxo de Gastos Gerais'!$E$4:$E$1003),-('Fluxo de Gastos Gerais'!$C$4:$C$1003))</f>
        <v>0</v>
      </c>
      <c r="G80" s="152">
        <f>SUMPRODUCT(-('Fluxo de Gastos Gerais'!$B$4:$B$1003=Analítico!$B80),-(Analítico!G$1&gt;='Fluxo de Gastos Gerais'!$D$4:$D$1003),-(Analítico!G$1&lt;='Fluxo de Gastos Gerais'!$E$4:$E$1003),-('Fluxo de Gastos Gerais'!$C$4:$C$1003))</f>
        <v>0</v>
      </c>
      <c r="H80" s="152">
        <f>SUMPRODUCT(-('Fluxo de Gastos Gerais'!$B$4:$B$1003=Analítico!$B80),-(Analítico!H$1&gt;='Fluxo de Gastos Gerais'!$D$4:$D$1003),-(Analítico!H$1&lt;='Fluxo de Gastos Gerais'!$E$4:$E$1003),-('Fluxo de Gastos Gerais'!$C$4:$C$1003))</f>
        <v>0</v>
      </c>
      <c r="I80" s="152">
        <f>SUMPRODUCT(-('Fluxo de Gastos Gerais'!$B$4:$B$1003=Analítico!$B80),-(Analítico!I$1&gt;='Fluxo de Gastos Gerais'!$D$4:$D$1003),-(Analítico!I$1&lt;='Fluxo de Gastos Gerais'!$E$4:$E$1003),-('Fluxo de Gastos Gerais'!$C$4:$C$1003))</f>
        <v>0</v>
      </c>
      <c r="J80" s="152">
        <f>SUMPRODUCT(-('Fluxo de Gastos Gerais'!$B$4:$B$1003=Analítico!$B80),-(Analítico!J$1&gt;='Fluxo de Gastos Gerais'!$D$4:$D$1003),-(Analítico!J$1&lt;='Fluxo de Gastos Gerais'!$E$4:$E$1003),-('Fluxo de Gastos Gerais'!$C$4:$C$1003))</f>
        <v>0</v>
      </c>
      <c r="K80" s="152">
        <f>SUMPRODUCT(-('Fluxo de Gastos Gerais'!$B$4:$B$1003=Analítico!$B80),-(Analítico!K$1&gt;='Fluxo de Gastos Gerais'!$D$4:$D$1003),-(Analítico!K$1&lt;='Fluxo de Gastos Gerais'!$E$4:$E$1003),-('Fluxo de Gastos Gerais'!$C$4:$C$1003))</f>
        <v>0</v>
      </c>
      <c r="L80" s="152">
        <f>SUMPRODUCT(-('Fluxo de Gastos Gerais'!$B$4:$B$1003=Analítico!$B80),-(Analítico!L$1&gt;='Fluxo de Gastos Gerais'!$D$4:$D$1003),-(Analítico!L$1&lt;='Fluxo de Gastos Gerais'!$E$4:$E$1003),-('Fluxo de Gastos Gerais'!$C$4:$C$1003))</f>
        <v>0</v>
      </c>
      <c r="M80" s="152">
        <f>SUMPRODUCT(-('Fluxo de Gastos Gerais'!$B$4:$B$1003=Analítico!$B80),-(Analítico!M$1&gt;='Fluxo de Gastos Gerais'!$D$4:$D$1003),-(Analítico!M$1&lt;='Fluxo de Gastos Gerais'!$E$4:$E$1003),-('Fluxo de Gastos Gerais'!$C$4:$C$1003))</f>
        <v>0</v>
      </c>
      <c r="N80" s="152">
        <f>SUMPRODUCT(-('Fluxo de Gastos Gerais'!$B$4:$B$1003=Analítico!$B80),-(Analítico!N$1&gt;='Fluxo de Gastos Gerais'!$D$4:$D$1003),-(Analítico!N$1&lt;='Fluxo de Gastos Gerais'!$E$4:$E$1003),-('Fluxo de Gastos Gerais'!$C$4:$C$1003))</f>
        <v>0</v>
      </c>
      <c r="O80" s="152">
        <f>SUMPRODUCT(-('Fluxo de Gastos Gerais'!$B$4:$B$1003=Analítico!$B80),-(Analítico!O$1&gt;='Fluxo de Gastos Gerais'!$D$4:$D$1003),-(Analítico!O$1&lt;='Fluxo de Gastos Gerais'!$E$4:$E$1003),-('Fluxo de Gastos Gerais'!$C$4:$C$1003))</f>
        <v>0</v>
      </c>
      <c r="P80" s="152">
        <f>SUMPRODUCT(-('Fluxo de Gastos Gerais'!$B$4:$B$1003=Analítico!$B80),-(Analítico!P$1&gt;='Fluxo de Gastos Gerais'!$D$4:$D$1003),-(Analítico!P$1&lt;='Fluxo de Gastos Gerais'!$E$4:$E$1003),-('Fluxo de Gastos Gerais'!$C$4:$C$1003))</f>
        <v>0</v>
      </c>
      <c r="Q80" s="152">
        <f>SUMPRODUCT(-('Fluxo de Gastos Gerais'!$B$4:$B$1003=Analítico!$B80),-(Analítico!Q$1&gt;='Fluxo de Gastos Gerais'!$D$4:$D$1003),-(Analítico!Q$1&lt;='Fluxo de Gastos Gerais'!$E$4:$E$1003),-('Fluxo de Gastos Gerais'!$C$4:$C$1003))</f>
        <v>0</v>
      </c>
      <c r="R80" s="152">
        <f>SUMPRODUCT(-('Fluxo de Gastos Gerais'!$B$4:$B$1003=Analítico!$B80),-(Analítico!R$1&gt;='Fluxo de Gastos Gerais'!$D$4:$D$1003),-(Analítico!R$1&lt;='Fluxo de Gastos Gerais'!$E$4:$E$1003),-('Fluxo de Gastos Gerais'!$C$4:$C$1003))</f>
        <v>0</v>
      </c>
      <c r="S80" s="152">
        <f>SUMPRODUCT(-('Fluxo de Gastos Gerais'!$B$4:$B$1003=Analítico!$B80),-(Analítico!S$1&gt;='Fluxo de Gastos Gerais'!$D$4:$D$1003),-(Analítico!S$1&lt;='Fluxo de Gastos Gerais'!$E$4:$E$1003),-('Fluxo de Gastos Gerais'!$C$4:$C$1003))</f>
        <v>0</v>
      </c>
      <c r="T80" s="152">
        <f>SUMPRODUCT(-('Fluxo de Gastos Gerais'!$B$4:$B$1003=Analítico!$B80),-(Analítico!T$1&gt;='Fluxo de Gastos Gerais'!$D$4:$D$1003),-(Analítico!T$1&lt;='Fluxo de Gastos Gerais'!$E$4:$E$1003),-('Fluxo de Gastos Gerais'!$C$4:$C$1003))</f>
        <v>0</v>
      </c>
      <c r="U80" s="152">
        <f>SUMPRODUCT(-('Fluxo de Gastos Gerais'!$B$4:$B$1003=Analítico!$B80),-(Analítico!U$1&gt;='Fluxo de Gastos Gerais'!$D$4:$D$1003),-(Analítico!U$1&lt;='Fluxo de Gastos Gerais'!$E$4:$E$1003),-('Fluxo de Gastos Gerais'!$C$4:$C$1003))</f>
        <v>0</v>
      </c>
      <c r="V80" s="152">
        <f>SUMPRODUCT(-('Fluxo de Gastos Gerais'!$B$4:$B$1003=Analítico!$B80),-(Analítico!V$1&gt;='Fluxo de Gastos Gerais'!$D$4:$D$1003),-(Analítico!V$1&lt;='Fluxo de Gastos Gerais'!$E$4:$E$1003),-('Fluxo de Gastos Gerais'!$C$4:$C$1003))</f>
        <v>0</v>
      </c>
      <c r="W80" s="152">
        <f>SUMPRODUCT(-('Fluxo de Gastos Gerais'!$B$4:$B$1003=Analítico!$B80),-(Analítico!W$1&gt;='Fluxo de Gastos Gerais'!$D$4:$D$1003),-(Analítico!W$1&lt;='Fluxo de Gastos Gerais'!$E$4:$E$1003),-('Fluxo de Gastos Gerais'!$C$4:$C$1003))</f>
        <v>0</v>
      </c>
      <c r="X80" s="152">
        <f>SUMPRODUCT(-('Fluxo de Gastos Gerais'!$B$4:$B$1003=Analítico!$B80),-(Analítico!X$1&gt;='Fluxo de Gastos Gerais'!$D$4:$D$1003),-(Analítico!X$1&lt;='Fluxo de Gastos Gerais'!$E$4:$E$1003),-('Fluxo de Gastos Gerais'!$C$4:$C$1003))</f>
        <v>0</v>
      </c>
      <c r="Y80" s="152">
        <f>SUMPRODUCT(-('Fluxo de Gastos Gerais'!$B$4:$B$1003=Analítico!$B80),-(Analítico!Y$1&gt;='Fluxo de Gastos Gerais'!$D$4:$D$1003),-(Analítico!Y$1&lt;='Fluxo de Gastos Gerais'!$E$4:$E$1003),-('Fluxo de Gastos Gerais'!$C$4:$C$1003))</f>
        <v>0</v>
      </c>
      <c r="Z80" s="152">
        <f>SUMPRODUCT(-('Fluxo de Gastos Gerais'!$B$4:$B$1003=Analítico!$B80),-(Analítico!Z$1&gt;='Fluxo de Gastos Gerais'!$D$4:$D$1003),-(Analítico!Z$1&lt;='Fluxo de Gastos Gerais'!$E$4:$E$1003),-('Fluxo de Gastos Gerais'!$C$4:$C$1003))</f>
        <v>0</v>
      </c>
      <c r="AA80" s="152">
        <f>SUMPRODUCT(-('Fluxo de Gastos Gerais'!$B$4:$B$1003=Analítico!$B80),-(Analítico!AA$1&gt;='Fluxo de Gastos Gerais'!$D$4:$D$1003),-(Analítico!AA$1&lt;='Fluxo de Gastos Gerais'!$E$4:$E$1003),-('Fluxo de Gastos Gerais'!$C$4:$C$1003))</f>
        <v>0</v>
      </c>
      <c r="AB80" s="152">
        <f>SUMPRODUCT(-('Fluxo de Gastos Gerais'!$B$4:$B$1003=Analítico!$B80),-(Analítico!AB$1&gt;='Fluxo de Gastos Gerais'!$D$4:$D$1003),-(Analítico!AB$1&lt;='Fluxo de Gastos Gerais'!$E$4:$E$1003),-('Fluxo de Gastos Gerais'!$C$4:$C$1003))</f>
        <v>0</v>
      </c>
      <c r="AC80" s="152">
        <f>SUMPRODUCT(-('Fluxo de Gastos Gerais'!$B$4:$B$1003=Analítico!$B80),-(Analítico!AC$1&gt;='Fluxo de Gastos Gerais'!$D$4:$D$1003),-(Analítico!AC$1&lt;='Fluxo de Gastos Gerais'!$E$4:$E$1003),-('Fluxo de Gastos Gerais'!$C$4:$C$1003))</f>
        <v>0</v>
      </c>
      <c r="AD80" s="152">
        <f>SUMPRODUCT(-('Fluxo de Gastos Gerais'!$B$4:$B$1003=Analítico!$B80),-(Analítico!AD$1&gt;='Fluxo de Gastos Gerais'!$D$4:$D$1003),-(Analítico!AD$1&lt;='Fluxo de Gastos Gerais'!$E$4:$E$1003),-('Fluxo de Gastos Gerais'!$C$4:$C$1003))</f>
        <v>0</v>
      </c>
      <c r="AE80" s="152">
        <f>SUMPRODUCT(-('Fluxo de Gastos Gerais'!$B$4:$B$1003=Analítico!$B80),-(Analítico!AE$1&gt;='Fluxo de Gastos Gerais'!$D$4:$D$1003),-(Analítico!AE$1&lt;='Fluxo de Gastos Gerais'!$E$4:$E$1003),-('Fluxo de Gastos Gerais'!$C$4:$C$1003))</f>
        <v>0</v>
      </c>
      <c r="AF80" s="152">
        <f>SUMPRODUCT(-('Fluxo de Gastos Gerais'!$B$4:$B$1003=Analítico!$B80),-(Analítico!AF$1&gt;='Fluxo de Gastos Gerais'!$D$4:$D$1003),-(Analítico!AF$1&lt;='Fluxo de Gastos Gerais'!$E$4:$E$1003),-('Fluxo de Gastos Gerais'!$C$4:$C$1003))</f>
        <v>0</v>
      </c>
      <c r="AG80" s="152">
        <f>SUMPRODUCT(-('Fluxo de Gastos Gerais'!$B$4:$B$1003=Analítico!$B80),-(Analítico!AG$1&gt;='Fluxo de Gastos Gerais'!$D$4:$D$1003),-(Analítico!AG$1&lt;='Fluxo de Gastos Gerais'!$E$4:$E$1003),-('Fluxo de Gastos Gerais'!$C$4:$C$1003))</f>
        <v>0</v>
      </c>
      <c r="AH80" s="152">
        <f>SUMPRODUCT(-('Fluxo de Gastos Gerais'!$B$4:$B$1003=Analítico!$B80),-(Analítico!AH$1&gt;='Fluxo de Gastos Gerais'!$D$4:$D$1003),-(Analítico!AH$1&lt;='Fluxo de Gastos Gerais'!$E$4:$E$1003),-('Fluxo de Gastos Gerais'!$C$4:$C$1003))</f>
        <v>0</v>
      </c>
      <c r="AI80" s="152">
        <f>SUMPRODUCT(-('Fluxo de Gastos Gerais'!$B$4:$B$1003=Analítico!$B80),-(Analítico!AI$1&gt;='Fluxo de Gastos Gerais'!$D$4:$D$1003),-(Analítico!AI$1&lt;='Fluxo de Gastos Gerais'!$E$4:$E$1003),-('Fluxo de Gastos Gerais'!$C$4:$C$1003))</f>
        <v>0</v>
      </c>
      <c r="AJ80" s="152">
        <f>SUMPRODUCT(-('Fluxo de Gastos Gerais'!$B$4:$B$1003=Analítico!$B80),-(Analítico!AJ$1&gt;='Fluxo de Gastos Gerais'!$D$4:$D$1003),-(Analítico!AJ$1&lt;='Fluxo de Gastos Gerais'!$E$4:$E$1003),-('Fluxo de Gastos Gerais'!$C$4:$C$1003))</f>
        <v>0</v>
      </c>
      <c r="AK80" s="152">
        <f>SUMPRODUCT(-('Fluxo de Gastos Gerais'!$B$4:$B$1003=Analítico!$B80),-(Analítico!AK$1&gt;='Fluxo de Gastos Gerais'!$D$4:$D$1003),-(Analítico!AK$1&lt;='Fluxo de Gastos Gerais'!$E$4:$E$1003),-('Fluxo de Gastos Gerais'!$C$4:$C$1003))</f>
        <v>0</v>
      </c>
      <c r="AL80" s="152">
        <f>SUMPRODUCT(-('Fluxo de Gastos Gerais'!$B$4:$B$1003=Analítico!$B80),-(Analítico!AL$1&gt;='Fluxo de Gastos Gerais'!$D$4:$D$1003),-(Analítico!AL$1&lt;='Fluxo de Gastos Gerais'!$E$4:$E$1003),-('Fluxo de Gastos Gerais'!$C$4:$C$1003))</f>
        <v>0</v>
      </c>
      <c r="AM80" s="147">
        <f t="shared" si="48"/>
        <v>0</v>
      </c>
      <c r="AN80" s="159">
        <f t="shared" ca="1" si="49"/>
        <v>0</v>
      </c>
      <c r="AX80" s="254"/>
      <c r="AY80" s="254"/>
    </row>
    <row r="81" spans="1:51" s="101" customFormat="1" ht="23.25" customHeight="1">
      <c r="A81" s="221" t="s">
        <v>182</v>
      </c>
      <c r="B81" s="224" t="s">
        <v>71</v>
      </c>
      <c r="C81" s="152">
        <f>SUMPRODUCT(-('Fluxo de Gastos Gerais'!$B$4:$B$1003=Analítico!$B81),-(Analítico!C$1&gt;='Fluxo de Gastos Gerais'!$D$4:$D$1003),-(Analítico!C$1&lt;='Fluxo de Gastos Gerais'!$E$4:$E$1003),-('Fluxo de Gastos Gerais'!$C$4:$C$1003))</f>
        <v>1500</v>
      </c>
      <c r="D81" s="152">
        <f>SUMPRODUCT(-('Fluxo de Gastos Gerais'!$B$4:$B$1003=Analítico!$B81),-(Analítico!D$1&gt;='Fluxo de Gastos Gerais'!$D$4:$D$1003),-(Analítico!D$1&lt;='Fluxo de Gastos Gerais'!$E$4:$E$1003),-('Fluxo de Gastos Gerais'!$C$4:$C$1003))</f>
        <v>8833.3333333333339</v>
      </c>
      <c r="E81" s="152">
        <f>SUMPRODUCT(-('Fluxo de Gastos Gerais'!$B$4:$B$1003=Analítico!$B81),-(Analítico!E$1&gt;='Fluxo de Gastos Gerais'!$D$4:$D$1003),-(Analítico!E$1&lt;='Fluxo de Gastos Gerais'!$E$4:$E$1003),-('Fluxo de Gastos Gerais'!$C$4:$C$1003))</f>
        <v>8833.3333333333339</v>
      </c>
      <c r="F81" s="152">
        <f>SUMPRODUCT(-('Fluxo de Gastos Gerais'!$B$4:$B$1003=Analítico!$B81),-(Analítico!F$1&gt;='Fluxo de Gastos Gerais'!$D$4:$D$1003),-(Analítico!F$1&lt;='Fluxo de Gastos Gerais'!$E$4:$E$1003),-('Fluxo de Gastos Gerais'!$C$4:$C$1003))</f>
        <v>8833.3333333333339</v>
      </c>
      <c r="G81" s="152">
        <f>SUMPRODUCT(-('Fluxo de Gastos Gerais'!$B$4:$B$1003=Analítico!$B81),-(Analítico!G$1&gt;='Fluxo de Gastos Gerais'!$D$4:$D$1003),-(Analítico!G$1&lt;='Fluxo de Gastos Gerais'!$E$4:$E$1003),-('Fluxo de Gastos Gerais'!$C$4:$C$1003))</f>
        <v>8833.3333333333339</v>
      </c>
      <c r="H81" s="152">
        <f>SUMPRODUCT(-('Fluxo de Gastos Gerais'!$B$4:$B$1003=Analítico!$B81),-(Analítico!H$1&gt;='Fluxo de Gastos Gerais'!$D$4:$D$1003),-(Analítico!H$1&lt;='Fluxo de Gastos Gerais'!$E$4:$E$1003),-('Fluxo de Gastos Gerais'!$C$4:$C$1003))</f>
        <v>8833.3333333333339</v>
      </c>
      <c r="I81" s="152">
        <f>SUMPRODUCT(-('Fluxo de Gastos Gerais'!$B$4:$B$1003=Analítico!$B81),-(Analítico!I$1&gt;='Fluxo de Gastos Gerais'!$D$4:$D$1003),-(Analítico!I$1&lt;='Fluxo de Gastos Gerais'!$E$4:$E$1003),-('Fluxo de Gastos Gerais'!$C$4:$C$1003))</f>
        <v>8833.3333333333339</v>
      </c>
      <c r="J81" s="152">
        <f>SUMPRODUCT(-('Fluxo de Gastos Gerais'!$B$4:$B$1003=Analítico!$B81),-(Analítico!J$1&gt;='Fluxo de Gastos Gerais'!$D$4:$D$1003),-(Analítico!J$1&lt;='Fluxo de Gastos Gerais'!$E$4:$E$1003),-('Fluxo de Gastos Gerais'!$C$4:$C$1003))</f>
        <v>8833.3333333333339</v>
      </c>
      <c r="K81" s="152">
        <f>SUMPRODUCT(-('Fluxo de Gastos Gerais'!$B$4:$B$1003=Analítico!$B81),-(Analítico!K$1&gt;='Fluxo de Gastos Gerais'!$D$4:$D$1003),-(Analítico!K$1&lt;='Fluxo de Gastos Gerais'!$E$4:$E$1003),-('Fluxo de Gastos Gerais'!$C$4:$C$1003))</f>
        <v>8833.3333333333339</v>
      </c>
      <c r="L81" s="152">
        <f>SUMPRODUCT(-('Fluxo de Gastos Gerais'!$B$4:$B$1003=Analítico!$B81),-(Analítico!L$1&gt;='Fluxo de Gastos Gerais'!$D$4:$D$1003),-(Analítico!L$1&lt;='Fluxo de Gastos Gerais'!$E$4:$E$1003),-('Fluxo de Gastos Gerais'!$C$4:$C$1003))</f>
        <v>8833.3333333333339</v>
      </c>
      <c r="M81" s="152">
        <f>SUMPRODUCT(-('Fluxo de Gastos Gerais'!$B$4:$B$1003=Analítico!$B81),-(Analítico!M$1&gt;='Fluxo de Gastos Gerais'!$D$4:$D$1003),-(Analítico!M$1&lt;='Fluxo de Gastos Gerais'!$E$4:$E$1003),-('Fluxo de Gastos Gerais'!$C$4:$C$1003))</f>
        <v>8833.3333333333339</v>
      </c>
      <c r="N81" s="152">
        <f>SUMPRODUCT(-('Fluxo de Gastos Gerais'!$B$4:$B$1003=Analítico!$B81),-(Analítico!N$1&gt;='Fluxo de Gastos Gerais'!$D$4:$D$1003),-(Analítico!N$1&lt;='Fluxo de Gastos Gerais'!$E$4:$E$1003),-('Fluxo de Gastos Gerais'!$C$4:$C$1003))</f>
        <v>8833.3333333333339</v>
      </c>
      <c r="O81" s="152">
        <f>SUMPRODUCT(-('Fluxo de Gastos Gerais'!$B$4:$B$1003=Analítico!$B81),-(Analítico!O$1&gt;='Fluxo de Gastos Gerais'!$D$4:$D$1003),-(Analítico!O$1&lt;='Fluxo de Gastos Gerais'!$E$4:$E$1003),-('Fluxo de Gastos Gerais'!$C$4:$C$1003))</f>
        <v>5620</v>
      </c>
      <c r="P81" s="152">
        <f>SUMPRODUCT(-('Fluxo de Gastos Gerais'!$B$4:$B$1003=Analítico!$B81),-(Analítico!P$1&gt;='Fluxo de Gastos Gerais'!$D$4:$D$1003),-(Analítico!P$1&lt;='Fluxo de Gastos Gerais'!$E$4:$E$1003),-('Fluxo de Gastos Gerais'!$C$4:$C$1003))</f>
        <v>5620</v>
      </c>
      <c r="Q81" s="152">
        <f>SUMPRODUCT(-('Fluxo de Gastos Gerais'!$B$4:$B$1003=Analítico!$B81),-(Analítico!Q$1&gt;='Fluxo de Gastos Gerais'!$D$4:$D$1003),-(Analítico!Q$1&lt;='Fluxo de Gastos Gerais'!$E$4:$E$1003),-('Fluxo de Gastos Gerais'!$C$4:$C$1003))</f>
        <v>5620</v>
      </c>
      <c r="R81" s="152">
        <f>SUMPRODUCT(-('Fluxo de Gastos Gerais'!$B$4:$B$1003=Analítico!$B81),-(Analítico!R$1&gt;='Fluxo de Gastos Gerais'!$D$4:$D$1003),-(Analítico!R$1&lt;='Fluxo de Gastos Gerais'!$E$4:$E$1003),-('Fluxo de Gastos Gerais'!$C$4:$C$1003))</f>
        <v>5620</v>
      </c>
      <c r="S81" s="152">
        <f>SUMPRODUCT(-('Fluxo de Gastos Gerais'!$B$4:$B$1003=Analítico!$B81),-(Analítico!S$1&gt;='Fluxo de Gastos Gerais'!$D$4:$D$1003),-(Analítico!S$1&lt;='Fluxo de Gastos Gerais'!$E$4:$E$1003),-('Fluxo de Gastos Gerais'!$C$4:$C$1003))</f>
        <v>5620</v>
      </c>
      <c r="T81" s="152">
        <f>SUMPRODUCT(-('Fluxo de Gastos Gerais'!$B$4:$B$1003=Analítico!$B81),-(Analítico!T$1&gt;='Fluxo de Gastos Gerais'!$D$4:$D$1003),-(Analítico!T$1&lt;='Fluxo de Gastos Gerais'!$E$4:$E$1003),-('Fluxo de Gastos Gerais'!$C$4:$C$1003))</f>
        <v>5620</v>
      </c>
      <c r="U81" s="152">
        <f>SUMPRODUCT(-('Fluxo de Gastos Gerais'!$B$4:$B$1003=Analítico!$B81),-(Analítico!U$1&gt;='Fluxo de Gastos Gerais'!$D$4:$D$1003),-(Analítico!U$1&lt;='Fluxo de Gastos Gerais'!$E$4:$E$1003),-('Fluxo de Gastos Gerais'!$C$4:$C$1003))</f>
        <v>5620</v>
      </c>
      <c r="V81" s="152">
        <f>SUMPRODUCT(-('Fluxo de Gastos Gerais'!$B$4:$B$1003=Analítico!$B81),-(Analítico!V$1&gt;='Fluxo de Gastos Gerais'!$D$4:$D$1003),-(Analítico!V$1&lt;='Fluxo de Gastos Gerais'!$E$4:$E$1003),-('Fluxo de Gastos Gerais'!$C$4:$C$1003))</f>
        <v>5620</v>
      </c>
      <c r="W81" s="152">
        <f>SUMPRODUCT(-('Fluxo de Gastos Gerais'!$B$4:$B$1003=Analítico!$B81),-(Analítico!W$1&gt;='Fluxo de Gastos Gerais'!$D$4:$D$1003),-(Analítico!W$1&lt;='Fluxo de Gastos Gerais'!$E$4:$E$1003),-('Fluxo de Gastos Gerais'!$C$4:$C$1003))</f>
        <v>5620</v>
      </c>
      <c r="X81" s="152">
        <f>SUMPRODUCT(-('Fluxo de Gastos Gerais'!$B$4:$B$1003=Analítico!$B81),-(Analítico!X$1&gt;='Fluxo de Gastos Gerais'!$D$4:$D$1003),-(Analítico!X$1&lt;='Fluxo de Gastos Gerais'!$E$4:$E$1003),-('Fluxo de Gastos Gerais'!$C$4:$C$1003))</f>
        <v>5620</v>
      </c>
      <c r="Y81" s="152">
        <f>SUMPRODUCT(-('Fluxo de Gastos Gerais'!$B$4:$B$1003=Analítico!$B81),-(Analítico!Y$1&gt;='Fluxo de Gastos Gerais'!$D$4:$D$1003),-(Analítico!Y$1&lt;='Fluxo de Gastos Gerais'!$E$4:$E$1003),-('Fluxo de Gastos Gerais'!$C$4:$C$1003))</f>
        <v>5620</v>
      </c>
      <c r="Z81" s="152">
        <f>SUMPRODUCT(-('Fluxo de Gastos Gerais'!$B$4:$B$1003=Analítico!$B81),-(Analítico!Z$1&gt;='Fluxo de Gastos Gerais'!$D$4:$D$1003),-(Analítico!Z$1&lt;='Fluxo de Gastos Gerais'!$E$4:$E$1003),-('Fluxo de Gastos Gerais'!$C$4:$C$1003))</f>
        <v>5620</v>
      </c>
      <c r="AA81" s="152">
        <f>SUMPRODUCT(-('Fluxo de Gastos Gerais'!$B$4:$B$1003=Analítico!$B81),-(Analítico!AA$1&gt;='Fluxo de Gastos Gerais'!$D$4:$D$1003),-(Analítico!AA$1&lt;='Fluxo de Gastos Gerais'!$E$4:$E$1003),-('Fluxo de Gastos Gerais'!$C$4:$C$1003))</f>
        <v>0</v>
      </c>
      <c r="AB81" s="152">
        <f>SUMPRODUCT(-('Fluxo de Gastos Gerais'!$B$4:$B$1003=Analítico!$B81),-(Analítico!AB$1&gt;='Fluxo de Gastos Gerais'!$D$4:$D$1003),-(Analítico!AB$1&lt;='Fluxo de Gastos Gerais'!$E$4:$E$1003),-('Fluxo de Gastos Gerais'!$C$4:$C$1003))</f>
        <v>0</v>
      </c>
      <c r="AC81" s="152">
        <f>SUMPRODUCT(-('Fluxo de Gastos Gerais'!$B$4:$B$1003=Analítico!$B81),-(Analítico!AC$1&gt;='Fluxo de Gastos Gerais'!$D$4:$D$1003),-(Analítico!AC$1&lt;='Fluxo de Gastos Gerais'!$E$4:$E$1003),-('Fluxo de Gastos Gerais'!$C$4:$C$1003))</f>
        <v>0</v>
      </c>
      <c r="AD81" s="152">
        <f>SUMPRODUCT(-('Fluxo de Gastos Gerais'!$B$4:$B$1003=Analítico!$B81),-(Analítico!AD$1&gt;='Fluxo de Gastos Gerais'!$D$4:$D$1003),-(Analítico!AD$1&lt;='Fluxo de Gastos Gerais'!$E$4:$E$1003),-('Fluxo de Gastos Gerais'!$C$4:$C$1003))</f>
        <v>0</v>
      </c>
      <c r="AE81" s="152">
        <f>SUMPRODUCT(-('Fluxo de Gastos Gerais'!$B$4:$B$1003=Analítico!$B81),-(Analítico!AE$1&gt;='Fluxo de Gastos Gerais'!$D$4:$D$1003),-(Analítico!AE$1&lt;='Fluxo de Gastos Gerais'!$E$4:$E$1003),-('Fluxo de Gastos Gerais'!$C$4:$C$1003))</f>
        <v>0</v>
      </c>
      <c r="AF81" s="152">
        <f>SUMPRODUCT(-('Fluxo de Gastos Gerais'!$B$4:$B$1003=Analítico!$B81),-(Analítico!AF$1&gt;='Fluxo de Gastos Gerais'!$D$4:$D$1003),-(Analítico!AF$1&lt;='Fluxo de Gastos Gerais'!$E$4:$E$1003),-('Fluxo de Gastos Gerais'!$C$4:$C$1003))</f>
        <v>0</v>
      </c>
      <c r="AG81" s="152">
        <f>SUMPRODUCT(-('Fluxo de Gastos Gerais'!$B$4:$B$1003=Analítico!$B81),-(Analítico!AG$1&gt;='Fluxo de Gastos Gerais'!$D$4:$D$1003),-(Analítico!AG$1&lt;='Fluxo de Gastos Gerais'!$E$4:$E$1003),-('Fluxo de Gastos Gerais'!$C$4:$C$1003))</f>
        <v>0</v>
      </c>
      <c r="AH81" s="152">
        <f>SUMPRODUCT(-('Fluxo de Gastos Gerais'!$B$4:$B$1003=Analítico!$B81),-(Analítico!AH$1&gt;='Fluxo de Gastos Gerais'!$D$4:$D$1003),-(Analítico!AH$1&lt;='Fluxo de Gastos Gerais'!$E$4:$E$1003),-('Fluxo de Gastos Gerais'!$C$4:$C$1003))</f>
        <v>0</v>
      </c>
      <c r="AI81" s="152">
        <f>SUMPRODUCT(-('Fluxo de Gastos Gerais'!$B$4:$B$1003=Analítico!$B81),-(Analítico!AI$1&gt;='Fluxo de Gastos Gerais'!$D$4:$D$1003),-(Analítico!AI$1&lt;='Fluxo de Gastos Gerais'!$E$4:$E$1003),-('Fluxo de Gastos Gerais'!$C$4:$C$1003))</f>
        <v>0</v>
      </c>
      <c r="AJ81" s="152">
        <f>SUMPRODUCT(-('Fluxo de Gastos Gerais'!$B$4:$B$1003=Analítico!$B81),-(Analítico!AJ$1&gt;='Fluxo de Gastos Gerais'!$D$4:$D$1003),-(Analítico!AJ$1&lt;='Fluxo de Gastos Gerais'!$E$4:$E$1003),-('Fluxo de Gastos Gerais'!$C$4:$C$1003))</f>
        <v>0</v>
      </c>
      <c r="AK81" s="152">
        <f>SUMPRODUCT(-('Fluxo de Gastos Gerais'!$B$4:$B$1003=Analítico!$B81),-(Analítico!AK$1&gt;='Fluxo de Gastos Gerais'!$D$4:$D$1003),-(Analítico!AK$1&lt;='Fluxo de Gastos Gerais'!$E$4:$E$1003),-('Fluxo de Gastos Gerais'!$C$4:$C$1003))</f>
        <v>0</v>
      </c>
      <c r="AL81" s="152">
        <f>SUMPRODUCT(-('Fluxo de Gastos Gerais'!$B$4:$B$1003=Analítico!$B81),-(Analítico!AL$1&gt;='Fluxo de Gastos Gerais'!$D$4:$D$1003),-(Analítico!AL$1&lt;='Fluxo de Gastos Gerais'!$E$4:$E$1003),-('Fluxo de Gastos Gerais'!$C$4:$C$1003))</f>
        <v>0</v>
      </c>
      <c r="AM81" s="147">
        <f t="shared" si="48"/>
        <v>166106.66666666666</v>
      </c>
      <c r="AN81" s="159">
        <f t="shared" ca="1" si="49"/>
        <v>4.3268187378075681E-2</v>
      </c>
      <c r="AX81" s="254"/>
      <c r="AY81" s="254"/>
    </row>
    <row r="82" spans="1:51" s="101" customFormat="1" ht="23.25" customHeight="1">
      <c r="A82" s="221" t="s">
        <v>183</v>
      </c>
      <c r="B82" s="224" t="s">
        <v>69</v>
      </c>
      <c r="C82" s="152">
        <f>SUMPRODUCT(-('Fluxo de Gastos Gerais'!$B$4:$B$1003=Analítico!$B82),-(Analítico!C$1&gt;='Fluxo de Gastos Gerais'!$D$4:$D$1003),-(Analítico!C$1&lt;='Fluxo de Gastos Gerais'!$E$4:$E$1003),-('Fluxo de Gastos Gerais'!$C$4:$C$1003))</f>
        <v>0</v>
      </c>
      <c r="D82" s="152">
        <f>SUMPRODUCT(-('Fluxo de Gastos Gerais'!$B$4:$B$1003=Analítico!$B82),-(Analítico!D$1&gt;='Fluxo de Gastos Gerais'!$D$4:$D$1003),-(Analítico!D$1&lt;='Fluxo de Gastos Gerais'!$E$4:$E$1003),-('Fluxo de Gastos Gerais'!$C$4:$C$1003))</f>
        <v>0</v>
      </c>
      <c r="E82" s="152">
        <f>SUMPRODUCT(-('Fluxo de Gastos Gerais'!$B$4:$B$1003=Analítico!$B82),-(Analítico!E$1&gt;='Fluxo de Gastos Gerais'!$D$4:$D$1003),-(Analítico!E$1&lt;='Fluxo de Gastos Gerais'!$E$4:$E$1003),-('Fluxo de Gastos Gerais'!$C$4:$C$1003))</f>
        <v>0</v>
      </c>
      <c r="F82" s="152">
        <f>SUMPRODUCT(-('Fluxo de Gastos Gerais'!$B$4:$B$1003=Analítico!$B82),-(Analítico!F$1&gt;='Fluxo de Gastos Gerais'!$D$4:$D$1003),-(Analítico!F$1&lt;='Fluxo de Gastos Gerais'!$E$4:$E$1003),-('Fluxo de Gastos Gerais'!$C$4:$C$1003))</f>
        <v>0</v>
      </c>
      <c r="G82" s="152">
        <f>SUMPRODUCT(-('Fluxo de Gastos Gerais'!$B$4:$B$1003=Analítico!$B82),-(Analítico!G$1&gt;='Fluxo de Gastos Gerais'!$D$4:$D$1003),-(Analítico!G$1&lt;='Fluxo de Gastos Gerais'!$E$4:$E$1003),-('Fluxo de Gastos Gerais'!$C$4:$C$1003))</f>
        <v>0</v>
      </c>
      <c r="H82" s="152">
        <f>SUMPRODUCT(-('Fluxo de Gastos Gerais'!$B$4:$B$1003=Analítico!$B82),-(Analítico!H$1&gt;='Fluxo de Gastos Gerais'!$D$4:$D$1003),-(Analítico!H$1&lt;='Fluxo de Gastos Gerais'!$E$4:$E$1003),-('Fluxo de Gastos Gerais'!$C$4:$C$1003))</f>
        <v>0</v>
      </c>
      <c r="I82" s="152">
        <f>SUMPRODUCT(-('Fluxo de Gastos Gerais'!$B$4:$B$1003=Analítico!$B82),-(Analítico!I$1&gt;='Fluxo de Gastos Gerais'!$D$4:$D$1003),-(Analítico!I$1&lt;='Fluxo de Gastos Gerais'!$E$4:$E$1003),-('Fluxo de Gastos Gerais'!$C$4:$C$1003))</f>
        <v>0</v>
      </c>
      <c r="J82" s="152">
        <f>SUMPRODUCT(-('Fluxo de Gastos Gerais'!$B$4:$B$1003=Analítico!$B82),-(Analítico!J$1&gt;='Fluxo de Gastos Gerais'!$D$4:$D$1003),-(Analítico!J$1&lt;='Fluxo de Gastos Gerais'!$E$4:$E$1003),-('Fluxo de Gastos Gerais'!$C$4:$C$1003))</f>
        <v>0</v>
      </c>
      <c r="K82" s="152">
        <f>SUMPRODUCT(-('Fluxo de Gastos Gerais'!$B$4:$B$1003=Analítico!$B82),-(Analítico!K$1&gt;='Fluxo de Gastos Gerais'!$D$4:$D$1003),-(Analítico!K$1&lt;='Fluxo de Gastos Gerais'!$E$4:$E$1003),-('Fluxo de Gastos Gerais'!$C$4:$C$1003))</f>
        <v>0</v>
      </c>
      <c r="L82" s="152">
        <f>SUMPRODUCT(-('Fluxo de Gastos Gerais'!$B$4:$B$1003=Analítico!$B82),-(Analítico!L$1&gt;='Fluxo de Gastos Gerais'!$D$4:$D$1003),-(Analítico!L$1&lt;='Fluxo de Gastos Gerais'!$E$4:$E$1003),-('Fluxo de Gastos Gerais'!$C$4:$C$1003))</f>
        <v>0</v>
      </c>
      <c r="M82" s="152">
        <f>SUMPRODUCT(-('Fluxo de Gastos Gerais'!$B$4:$B$1003=Analítico!$B82),-(Analítico!M$1&gt;='Fluxo de Gastos Gerais'!$D$4:$D$1003),-(Analítico!M$1&lt;='Fluxo de Gastos Gerais'!$E$4:$E$1003),-('Fluxo de Gastos Gerais'!$C$4:$C$1003))</f>
        <v>0</v>
      </c>
      <c r="N82" s="152">
        <f>SUMPRODUCT(-('Fluxo de Gastos Gerais'!$B$4:$B$1003=Analítico!$B82),-(Analítico!N$1&gt;='Fluxo de Gastos Gerais'!$D$4:$D$1003),-(Analítico!N$1&lt;='Fluxo de Gastos Gerais'!$E$4:$E$1003),-('Fluxo de Gastos Gerais'!$C$4:$C$1003))</f>
        <v>0</v>
      </c>
      <c r="O82" s="152">
        <f>SUMPRODUCT(-('Fluxo de Gastos Gerais'!$B$4:$B$1003=Analítico!$B82),-(Analítico!O$1&gt;='Fluxo de Gastos Gerais'!$D$4:$D$1003),-(Analítico!O$1&lt;='Fluxo de Gastos Gerais'!$E$4:$E$1003),-('Fluxo de Gastos Gerais'!$C$4:$C$1003))</f>
        <v>0</v>
      </c>
      <c r="P82" s="152">
        <f>SUMPRODUCT(-('Fluxo de Gastos Gerais'!$B$4:$B$1003=Analítico!$B82),-(Analítico!P$1&gt;='Fluxo de Gastos Gerais'!$D$4:$D$1003),-(Analítico!P$1&lt;='Fluxo de Gastos Gerais'!$E$4:$E$1003),-('Fluxo de Gastos Gerais'!$C$4:$C$1003))</f>
        <v>0</v>
      </c>
      <c r="Q82" s="152">
        <f>SUMPRODUCT(-('Fluxo de Gastos Gerais'!$B$4:$B$1003=Analítico!$B82),-(Analítico!Q$1&gt;='Fluxo de Gastos Gerais'!$D$4:$D$1003),-(Analítico!Q$1&lt;='Fluxo de Gastos Gerais'!$E$4:$E$1003),-('Fluxo de Gastos Gerais'!$C$4:$C$1003))</f>
        <v>0</v>
      </c>
      <c r="R82" s="152">
        <f>SUMPRODUCT(-('Fluxo de Gastos Gerais'!$B$4:$B$1003=Analítico!$B82),-(Analítico!R$1&gt;='Fluxo de Gastos Gerais'!$D$4:$D$1003),-(Analítico!R$1&lt;='Fluxo de Gastos Gerais'!$E$4:$E$1003),-('Fluxo de Gastos Gerais'!$C$4:$C$1003))</f>
        <v>0</v>
      </c>
      <c r="S82" s="152">
        <f>SUMPRODUCT(-('Fluxo de Gastos Gerais'!$B$4:$B$1003=Analítico!$B82),-(Analítico!S$1&gt;='Fluxo de Gastos Gerais'!$D$4:$D$1003),-(Analítico!S$1&lt;='Fluxo de Gastos Gerais'!$E$4:$E$1003),-('Fluxo de Gastos Gerais'!$C$4:$C$1003))</f>
        <v>0</v>
      </c>
      <c r="T82" s="152">
        <f>SUMPRODUCT(-('Fluxo de Gastos Gerais'!$B$4:$B$1003=Analítico!$B82),-(Analítico!T$1&gt;='Fluxo de Gastos Gerais'!$D$4:$D$1003),-(Analítico!T$1&lt;='Fluxo de Gastos Gerais'!$E$4:$E$1003),-('Fluxo de Gastos Gerais'!$C$4:$C$1003))</f>
        <v>0</v>
      </c>
      <c r="U82" s="152">
        <f>SUMPRODUCT(-('Fluxo de Gastos Gerais'!$B$4:$B$1003=Analítico!$B82),-(Analítico!U$1&gt;='Fluxo de Gastos Gerais'!$D$4:$D$1003),-(Analítico!U$1&lt;='Fluxo de Gastos Gerais'!$E$4:$E$1003),-('Fluxo de Gastos Gerais'!$C$4:$C$1003))</f>
        <v>0</v>
      </c>
      <c r="V82" s="152">
        <f>SUMPRODUCT(-('Fluxo de Gastos Gerais'!$B$4:$B$1003=Analítico!$B82),-(Analítico!V$1&gt;='Fluxo de Gastos Gerais'!$D$4:$D$1003),-(Analítico!V$1&lt;='Fluxo de Gastos Gerais'!$E$4:$E$1003),-('Fluxo de Gastos Gerais'!$C$4:$C$1003))</f>
        <v>0</v>
      </c>
      <c r="W82" s="152">
        <f>SUMPRODUCT(-('Fluxo de Gastos Gerais'!$B$4:$B$1003=Analítico!$B82),-(Analítico!W$1&gt;='Fluxo de Gastos Gerais'!$D$4:$D$1003),-(Analítico!W$1&lt;='Fluxo de Gastos Gerais'!$E$4:$E$1003),-('Fluxo de Gastos Gerais'!$C$4:$C$1003))</f>
        <v>0</v>
      </c>
      <c r="X82" s="152">
        <f>SUMPRODUCT(-('Fluxo de Gastos Gerais'!$B$4:$B$1003=Analítico!$B82),-(Analítico!X$1&gt;='Fluxo de Gastos Gerais'!$D$4:$D$1003),-(Analítico!X$1&lt;='Fluxo de Gastos Gerais'!$E$4:$E$1003),-('Fluxo de Gastos Gerais'!$C$4:$C$1003))</f>
        <v>0</v>
      </c>
      <c r="Y82" s="152">
        <f>SUMPRODUCT(-('Fluxo de Gastos Gerais'!$B$4:$B$1003=Analítico!$B82),-(Analítico!Y$1&gt;='Fluxo de Gastos Gerais'!$D$4:$D$1003),-(Analítico!Y$1&lt;='Fluxo de Gastos Gerais'!$E$4:$E$1003),-('Fluxo de Gastos Gerais'!$C$4:$C$1003))</f>
        <v>0</v>
      </c>
      <c r="Z82" s="152">
        <f>SUMPRODUCT(-('Fluxo de Gastos Gerais'!$B$4:$B$1003=Analítico!$B82),-(Analítico!Z$1&gt;='Fluxo de Gastos Gerais'!$D$4:$D$1003),-(Analítico!Z$1&lt;='Fluxo de Gastos Gerais'!$E$4:$E$1003),-('Fluxo de Gastos Gerais'!$C$4:$C$1003))</f>
        <v>0</v>
      </c>
      <c r="AA82" s="152">
        <f>SUMPRODUCT(-('Fluxo de Gastos Gerais'!$B$4:$B$1003=Analítico!$B82),-(Analítico!AA$1&gt;='Fluxo de Gastos Gerais'!$D$4:$D$1003),-(Analítico!AA$1&lt;='Fluxo de Gastos Gerais'!$E$4:$E$1003),-('Fluxo de Gastos Gerais'!$C$4:$C$1003))</f>
        <v>0</v>
      </c>
      <c r="AB82" s="152">
        <f>SUMPRODUCT(-('Fluxo de Gastos Gerais'!$B$4:$B$1003=Analítico!$B82),-(Analítico!AB$1&gt;='Fluxo de Gastos Gerais'!$D$4:$D$1003),-(Analítico!AB$1&lt;='Fluxo de Gastos Gerais'!$E$4:$E$1003),-('Fluxo de Gastos Gerais'!$C$4:$C$1003))</f>
        <v>0</v>
      </c>
      <c r="AC82" s="152">
        <f>SUMPRODUCT(-('Fluxo de Gastos Gerais'!$B$4:$B$1003=Analítico!$B82),-(Analítico!AC$1&gt;='Fluxo de Gastos Gerais'!$D$4:$D$1003),-(Analítico!AC$1&lt;='Fluxo de Gastos Gerais'!$E$4:$E$1003),-('Fluxo de Gastos Gerais'!$C$4:$C$1003))</f>
        <v>0</v>
      </c>
      <c r="AD82" s="152">
        <f>SUMPRODUCT(-('Fluxo de Gastos Gerais'!$B$4:$B$1003=Analítico!$B82),-(Analítico!AD$1&gt;='Fluxo de Gastos Gerais'!$D$4:$D$1003),-(Analítico!AD$1&lt;='Fluxo de Gastos Gerais'!$E$4:$E$1003),-('Fluxo de Gastos Gerais'!$C$4:$C$1003))</f>
        <v>0</v>
      </c>
      <c r="AE82" s="152">
        <f>SUMPRODUCT(-('Fluxo de Gastos Gerais'!$B$4:$B$1003=Analítico!$B82),-(Analítico!AE$1&gt;='Fluxo de Gastos Gerais'!$D$4:$D$1003),-(Analítico!AE$1&lt;='Fluxo de Gastos Gerais'!$E$4:$E$1003),-('Fluxo de Gastos Gerais'!$C$4:$C$1003))</f>
        <v>0</v>
      </c>
      <c r="AF82" s="152">
        <f>SUMPRODUCT(-('Fluxo de Gastos Gerais'!$B$4:$B$1003=Analítico!$B82),-(Analítico!AF$1&gt;='Fluxo de Gastos Gerais'!$D$4:$D$1003),-(Analítico!AF$1&lt;='Fluxo de Gastos Gerais'!$E$4:$E$1003),-('Fluxo de Gastos Gerais'!$C$4:$C$1003))</f>
        <v>0</v>
      </c>
      <c r="AG82" s="152">
        <f>SUMPRODUCT(-('Fluxo de Gastos Gerais'!$B$4:$B$1003=Analítico!$B82),-(Analítico!AG$1&gt;='Fluxo de Gastos Gerais'!$D$4:$D$1003),-(Analítico!AG$1&lt;='Fluxo de Gastos Gerais'!$E$4:$E$1003),-('Fluxo de Gastos Gerais'!$C$4:$C$1003))</f>
        <v>0</v>
      </c>
      <c r="AH82" s="152">
        <f>SUMPRODUCT(-('Fluxo de Gastos Gerais'!$B$4:$B$1003=Analítico!$B82),-(Analítico!AH$1&gt;='Fluxo de Gastos Gerais'!$D$4:$D$1003),-(Analítico!AH$1&lt;='Fluxo de Gastos Gerais'!$E$4:$E$1003),-('Fluxo de Gastos Gerais'!$C$4:$C$1003))</f>
        <v>0</v>
      </c>
      <c r="AI82" s="152">
        <f>SUMPRODUCT(-('Fluxo de Gastos Gerais'!$B$4:$B$1003=Analítico!$B82),-(Analítico!AI$1&gt;='Fluxo de Gastos Gerais'!$D$4:$D$1003),-(Analítico!AI$1&lt;='Fluxo de Gastos Gerais'!$E$4:$E$1003),-('Fluxo de Gastos Gerais'!$C$4:$C$1003))</f>
        <v>0</v>
      </c>
      <c r="AJ82" s="152">
        <f>SUMPRODUCT(-('Fluxo de Gastos Gerais'!$B$4:$B$1003=Analítico!$B82),-(Analítico!AJ$1&gt;='Fluxo de Gastos Gerais'!$D$4:$D$1003),-(Analítico!AJ$1&lt;='Fluxo de Gastos Gerais'!$E$4:$E$1003),-('Fluxo de Gastos Gerais'!$C$4:$C$1003))</f>
        <v>0</v>
      </c>
      <c r="AK82" s="152">
        <f>SUMPRODUCT(-('Fluxo de Gastos Gerais'!$B$4:$B$1003=Analítico!$B82),-(Analítico!AK$1&gt;='Fluxo de Gastos Gerais'!$D$4:$D$1003),-(Analítico!AK$1&lt;='Fluxo de Gastos Gerais'!$E$4:$E$1003),-('Fluxo de Gastos Gerais'!$C$4:$C$1003))</f>
        <v>0</v>
      </c>
      <c r="AL82" s="152">
        <f>SUMPRODUCT(-('Fluxo de Gastos Gerais'!$B$4:$B$1003=Analítico!$B82),-(Analítico!AL$1&gt;='Fluxo de Gastos Gerais'!$D$4:$D$1003),-(Analítico!AL$1&lt;='Fluxo de Gastos Gerais'!$E$4:$E$1003),-('Fluxo de Gastos Gerais'!$C$4:$C$1003))</f>
        <v>0</v>
      </c>
      <c r="AM82" s="147">
        <f t="shared" si="48"/>
        <v>0</v>
      </c>
      <c r="AN82" s="159">
        <f t="shared" ca="1" si="49"/>
        <v>0</v>
      </c>
      <c r="AX82" s="254"/>
      <c r="AY82" s="254"/>
    </row>
    <row r="83" spans="1:51" s="101" customFormat="1" ht="23.25" customHeight="1">
      <c r="A83" s="221" t="s">
        <v>184</v>
      </c>
      <c r="B83" s="224" t="s">
        <v>188</v>
      </c>
      <c r="C83" s="152">
        <f>SUMPRODUCT(-('Fluxo de Gastos Gerais'!$B$4:$B$1003=Analítico!$B83),-(Analítico!C$1&gt;='Fluxo de Gastos Gerais'!$D$4:$D$1003),-(Analítico!C$1&lt;='Fluxo de Gastos Gerais'!$E$4:$E$1003),-('Fluxo de Gastos Gerais'!$C$4:$C$1003))</f>
        <v>264</v>
      </c>
      <c r="D83" s="152">
        <f>SUMPRODUCT(-('Fluxo de Gastos Gerais'!$B$4:$B$1003=Analítico!$B83),-(Analítico!D$1&gt;='Fluxo de Gastos Gerais'!$D$4:$D$1003),-(Analítico!D$1&lt;='Fluxo de Gastos Gerais'!$E$4:$E$1003),-('Fluxo de Gastos Gerais'!$C$4:$C$1003))</f>
        <v>264</v>
      </c>
      <c r="E83" s="152">
        <f>SUMPRODUCT(-('Fluxo de Gastos Gerais'!$B$4:$B$1003=Analítico!$B83),-(Analítico!E$1&gt;='Fluxo de Gastos Gerais'!$D$4:$D$1003),-(Analítico!E$1&lt;='Fluxo de Gastos Gerais'!$E$4:$E$1003),-('Fluxo de Gastos Gerais'!$C$4:$C$1003))</f>
        <v>264</v>
      </c>
      <c r="F83" s="152">
        <f>SUMPRODUCT(-('Fluxo de Gastos Gerais'!$B$4:$B$1003=Analítico!$B83),-(Analítico!F$1&gt;='Fluxo de Gastos Gerais'!$D$4:$D$1003),-(Analítico!F$1&lt;='Fluxo de Gastos Gerais'!$E$4:$E$1003),-('Fluxo de Gastos Gerais'!$C$4:$C$1003))</f>
        <v>264</v>
      </c>
      <c r="G83" s="152">
        <f>SUMPRODUCT(-('Fluxo de Gastos Gerais'!$B$4:$B$1003=Analítico!$B83),-(Analítico!G$1&gt;='Fluxo de Gastos Gerais'!$D$4:$D$1003),-(Analítico!G$1&lt;='Fluxo de Gastos Gerais'!$E$4:$E$1003),-('Fluxo de Gastos Gerais'!$C$4:$C$1003))</f>
        <v>264</v>
      </c>
      <c r="H83" s="152">
        <f>SUMPRODUCT(-('Fluxo de Gastos Gerais'!$B$4:$B$1003=Analítico!$B83),-(Analítico!H$1&gt;='Fluxo de Gastos Gerais'!$D$4:$D$1003),-(Analítico!H$1&lt;='Fluxo de Gastos Gerais'!$E$4:$E$1003),-('Fluxo de Gastos Gerais'!$C$4:$C$1003))</f>
        <v>264</v>
      </c>
      <c r="I83" s="152">
        <f>SUMPRODUCT(-('Fluxo de Gastos Gerais'!$B$4:$B$1003=Analítico!$B83),-(Analítico!I$1&gt;='Fluxo de Gastos Gerais'!$D$4:$D$1003),-(Analítico!I$1&lt;='Fluxo de Gastos Gerais'!$E$4:$E$1003),-('Fluxo de Gastos Gerais'!$C$4:$C$1003))</f>
        <v>264</v>
      </c>
      <c r="J83" s="152">
        <f>SUMPRODUCT(-('Fluxo de Gastos Gerais'!$B$4:$B$1003=Analítico!$B83),-(Analítico!J$1&gt;='Fluxo de Gastos Gerais'!$D$4:$D$1003),-(Analítico!J$1&lt;='Fluxo de Gastos Gerais'!$E$4:$E$1003),-('Fluxo de Gastos Gerais'!$C$4:$C$1003))</f>
        <v>264</v>
      </c>
      <c r="K83" s="152">
        <f>SUMPRODUCT(-('Fluxo de Gastos Gerais'!$B$4:$B$1003=Analítico!$B83),-(Analítico!K$1&gt;='Fluxo de Gastos Gerais'!$D$4:$D$1003),-(Analítico!K$1&lt;='Fluxo de Gastos Gerais'!$E$4:$E$1003),-('Fluxo de Gastos Gerais'!$C$4:$C$1003))</f>
        <v>264</v>
      </c>
      <c r="L83" s="152">
        <f>SUMPRODUCT(-('Fluxo de Gastos Gerais'!$B$4:$B$1003=Analítico!$B83),-(Analítico!L$1&gt;='Fluxo de Gastos Gerais'!$D$4:$D$1003),-(Analítico!L$1&lt;='Fluxo de Gastos Gerais'!$E$4:$E$1003),-('Fluxo de Gastos Gerais'!$C$4:$C$1003))</f>
        <v>264</v>
      </c>
      <c r="M83" s="152">
        <f>SUMPRODUCT(-('Fluxo de Gastos Gerais'!$B$4:$B$1003=Analítico!$B83),-(Analítico!M$1&gt;='Fluxo de Gastos Gerais'!$D$4:$D$1003),-(Analítico!M$1&lt;='Fluxo de Gastos Gerais'!$E$4:$E$1003),-('Fluxo de Gastos Gerais'!$C$4:$C$1003))</f>
        <v>264</v>
      </c>
      <c r="N83" s="152">
        <f>SUMPRODUCT(-('Fluxo de Gastos Gerais'!$B$4:$B$1003=Analítico!$B83),-(Analítico!N$1&gt;='Fluxo de Gastos Gerais'!$D$4:$D$1003),-(Analítico!N$1&lt;='Fluxo de Gastos Gerais'!$E$4:$E$1003),-('Fluxo de Gastos Gerais'!$C$4:$C$1003))</f>
        <v>264</v>
      </c>
      <c r="O83" s="152">
        <f>SUMPRODUCT(-('Fluxo de Gastos Gerais'!$B$4:$B$1003=Analítico!$B83),-(Analítico!O$1&gt;='Fluxo de Gastos Gerais'!$D$4:$D$1003),-(Analítico!O$1&lt;='Fluxo de Gastos Gerais'!$E$4:$E$1003),-('Fluxo de Gastos Gerais'!$C$4:$C$1003))</f>
        <v>300</v>
      </c>
      <c r="P83" s="152">
        <f>SUMPRODUCT(-('Fluxo de Gastos Gerais'!$B$4:$B$1003=Analítico!$B83),-(Analítico!P$1&gt;='Fluxo de Gastos Gerais'!$D$4:$D$1003),-(Analítico!P$1&lt;='Fluxo de Gastos Gerais'!$E$4:$E$1003),-('Fluxo de Gastos Gerais'!$C$4:$C$1003))</f>
        <v>300</v>
      </c>
      <c r="Q83" s="152">
        <f>SUMPRODUCT(-('Fluxo de Gastos Gerais'!$B$4:$B$1003=Analítico!$B83),-(Analítico!Q$1&gt;='Fluxo de Gastos Gerais'!$D$4:$D$1003),-(Analítico!Q$1&lt;='Fluxo de Gastos Gerais'!$E$4:$E$1003),-('Fluxo de Gastos Gerais'!$C$4:$C$1003))</f>
        <v>300</v>
      </c>
      <c r="R83" s="152">
        <f>SUMPRODUCT(-('Fluxo de Gastos Gerais'!$B$4:$B$1003=Analítico!$B83),-(Analítico!R$1&gt;='Fluxo de Gastos Gerais'!$D$4:$D$1003),-(Analítico!R$1&lt;='Fluxo de Gastos Gerais'!$E$4:$E$1003),-('Fluxo de Gastos Gerais'!$C$4:$C$1003))</f>
        <v>300</v>
      </c>
      <c r="S83" s="152">
        <f>SUMPRODUCT(-('Fluxo de Gastos Gerais'!$B$4:$B$1003=Analítico!$B83),-(Analítico!S$1&gt;='Fluxo de Gastos Gerais'!$D$4:$D$1003),-(Analítico!S$1&lt;='Fluxo de Gastos Gerais'!$E$4:$E$1003),-('Fluxo de Gastos Gerais'!$C$4:$C$1003))</f>
        <v>300</v>
      </c>
      <c r="T83" s="152">
        <f>SUMPRODUCT(-('Fluxo de Gastos Gerais'!$B$4:$B$1003=Analítico!$B83),-(Analítico!T$1&gt;='Fluxo de Gastos Gerais'!$D$4:$D$1003),-(Analítico!T$1&lt;='Fluxo de Gastos Gerais'!$E$4:$E$1003),-('Fluxo de Gastos Gerais'!$C$4:$C$1003))</f>
        <v>300</v>
      </c>
      <c r="U83" s="152">
        <f>SUMPRODUCT(-('Fluxo de Gastos Gerais'!$B$4:$B$1003=Analítico!$B83),-(Analítico!U$1&gt;='Fluxo de Gastos Gerais'!$D$4:$D$1003),-(Analítico!U$1&lt;='Fluxo de Gastos Gerais'!$E$4:$E$1003),-('Fluxo de Gastos Gerais'!$C$4:$C$1003))</f>
        <v>300</v>
      </c>
      <c r="V83" s="152">
        <f>SUMPRODUCT(-('Fluxo de Gastos Gerais'!$B$4:$B$1003=Analítico!$B83),-(Analítico!V$1&gt;='Fluxo de Gastos Gerais'!$D$4:$D$1003),-(Analítico!V$1&lt;='Fluxo de Gastos Gerais'!$E$4:$E$1003),-('Fluxo de Gastos Gerais'!$C$4:$C$1003))</f>
        <v>300</v>
      </c>
      <c r="W83" s="152">
        <f>SUMPRODUCT(-('Fluxo de Gastos Gerais'!$B$4:$B$1003=Analítico!$B83),-(Analítico!W$1&gt;='Fluxo de Gastos Gerais'!$D$4:$D$1003),-(Analítico!W$1&lt;='Fluxo de Gastos Gerais'!$E$4:$E$1003),-('Fluxo de Gastos Gerais'!$C$4:$C$1003))</f>
        <v>300</v>
      </c>
      <c r="X83" s="152">
        <f>SUMPRODUCT(-('Fluxo de Gastos Gerais'!$B$4:$B$1003=Analítico!$B83),-(Analítico!X$1&gt;='Fluxo de Gastos Gerais'!$D$4:$D$1003),-(Analítico!X$1&lt;='Fluxo de Gastos Gerais'!$E$4:$E$1003),-('Fluxo de Gastos Gerais'!$C$4:$C$1003))</f>
        <v>300</v>
      </c>
      <c r="Y83" s="152">
        <f>SUMPRODUCT(-('Fluxo de Gastos Gerais'!$B$4:$B$1003=Analítico!$B83),-(Analítico!Y$1&gt;='Fluxo de Gastos Gerais'!$D$4:$D$1003),-(Analítico!Y$1&lt;='Fluxo de Gastos Gerais'!$E$4:$E$1003),-('Fluxo de Gastos Gerais'!$C$4:$C$1003))</f>
        <v>300</v>
      </c>
      <c r="Z83" s="152">
        <f>SUMPRODUCT(-('Fluxo de Gastos Gerais'!$B$4:$B$1003=Analítico!$B83),-(Analítico!Z$1&gt;='Fluxo de Gastos Gerais'!$D$4:$D$1003),-(Analítico!Z$1&lt;='Fluxo de Gastos Gerais'!$E$4:$E$1003),-('Fluxo de Gastos Gerais'!$C$4:$C$1003))</f>
        <v>300</v>
      </c>
      <c r="AA83" s="152">
        <f>SUMPRODUCT(-('Fluxo de Gastos Gerais'!$B$4:$B$1003=Analítico!$B83),-(Analítico!AA$1&gt;='Fluxo de Gastos Gerais'!$D$4:$D$1003),-(Analítico!AA$1&lt;='Fluxo de Gastos Gerais'!$E$4:$E$1003),-('Fluxo de Gastos Gerais'!$C$4:$C$1003))</f>
        <v>0</v>
      </c>
      <c r="AB83" s="152">
        <f>SUMPRODUCT(-('Fluxo de Gastos Gerais'!$B$4:$B$1003=Analítico!$B83),-(Analítico!AB$1&gt;='Fluxo de Gastos Gerais'!$D$4:$D$1003),-(Analítico!AB$1&lt;='Fluxo de Gastos Gerais'!$E$4:$E$1003),-('Fluxo de Gastos Gerais'!$C$4:$C$1003))</f>
        <v>0</v>
      </c>
      <c r="AC83" s="152">
        <f>SUMPRODUCT(-('Fluxo de Gastos Gerais'!$B$4:$B$1003=Analítico!$B83),-(Analítico!AC$1&gt;='Fluxo de Gastos Gerais'!$D$4:$D$1003),-(Analítico!AC$1&lt;='Fluxo de Gastos Gerais'!$E$4:$E$1003),-('Fluxo de Gastos Gerais'!$C$4:$C$1003))</f>
        <v>0</v>
      </c>
      <c r="AD83" s="152">
        <f>SUMPRODUCT(-('Fluxo de Gastos Gerais'!$B$4:$B$1003=Analítico!$B83),-(Analítico!AD$1&gt;='Fluxo de Gastos Gerais'!$D$4:$D$1003),-(Analítico!AD$1&lt;='Fluxo de Gastos Gerais'!$E$4:$E$1003),-('Fluxo de Gastos Gerais'!$C$4:$C$1003))</f>
        <v>0</v>
      </c>
      <c r="AE83" s="152">
        <f>SUMPRODUCT(-('Fluxo de Gastos Gerais'!$B$4:$B$1003=Analítico!$B83),-(Analítico!AE$1&gt;='Fluxo de Gastos Gerais'!$D$4:$D$1003),-(Analítico!AE$1&lt;='Fluxo de Gastos Gerais'!$E$4:$E$1003),-('Fluxo de Gastos Gerais'!$C$4:$C$1003))</f>
        <v>0</v>
      </c>
      <c r="AF83" s="152">
        <f>SUMPRODUCT(-('Fluxo de Gastos Gerais'!$B$4:$B$1003=Analítico!$B83),-(Analítico!AF$1&gt;='Fluxo de Gastos Gerais'!$D$4:$D$1003),-(Analítico!AF$1&lt;='Fluxo de Gastos Gerais'!$E$4:$E$1003),-('Fluxo de Gastos Gerais'!$C$4:$C$1003))</f>
        <v>0</v>
      </c>
      <c r="AG83" s="152">
        <f>SUMPRODUCT(-('Fluxo de Gastos Gerais'!$B$4:$B$1003=Analítico!$B83),-(Analítico!AG$1&gt;='Fluxo de Gastos Gerais'!$D$4:$D$1003),-(Analítico!AG$1&lt;='Fluxo de Gastos Gerais'!$E$4:$E$1003),-('Fluxo de Gastos Gerais'!$C$4:$C$1003))</f>
        <v>0</v>
      </c>
      <c r="AH83" s="152">
        <f>SUMPRODUCT(-('Fluxo de Gastos Gerais'!$B$4:$B$1003=Analítico!$B83),-(Analítico!AH$1&gt;='Fluxo de Gastos Gerais'!$D$4:$D$1003),-(Analítico!AH$1&lt;='Fluxo de Gastos Gerais'!$E$4:$E$1003),-('Fluxo de Gastos Gerais'!$C$4:$C$1003))</f>
        <v>0</v>
      </c>
      <c r="AI83" s="152">
        <f>SUMPRODUCT(-('Fluxo de Gastos Gerais'!$B$4:$B$1003=Analítico!$B83),-(Analítico!AI$1&gt;='Fluxo de Gastos Gerais'!$D$4:$D$1003),-(Analítico!AI$1&lt;='Fluxo de Gastos Gerais'!$E$4:$E$1003),-('Fluxo de Gastos Gerais'!$C$4:$C$1003))</f>
        <v>0</v>
      </c>
      <c r="AJ83" s="152">
        <f>SUMPRODUCT(-('Fluxo de Gastos Gerais'!$B$4:$B$1003=Analítico!$B83),-(Analítico!AJ$1&gt;='Fluxo de Gastos Gerais'!$D$4:$D$1003),-(Analítico!AJ$1&lt;='Fluxo de Gastos Gerais'!$E$4:$E$1003),-('Fluxo de Gastos Gerais'!$C$4:$C$1003))</f>
        <v>0</v>
      </c>
      <c r="AK83" s="152">
        <f>SUMPRODUCT(-('Fluxo de Gastos Gerais'!$B$4:$B$1003=Analítico!$B83),-(Analítico!AK$1&gt;='Fluxo de Gastos Gerais'!$D$4:$D$1003),-(Analítico!AK$1&lt;='Fluxo de Gastos Gerais'!$E$4:$E$1003),-('Fluxo de Gastos Gerais'!$C$4:$C$1003))</f>
        <v>0</v>
      </c>
      <c r="AL83" s="152">
        <f>SUMPRODUCT(-('Fluxo de Gastos Gerais'!$B$4:$B$1003=Analítico!$B83),-(Analítico!AL$1&gt;='Fluxo de Gastos Gerais'!$D$4:$D$1003),-(Analítico!AL$1&lt;='Fluxo de Gastos Gerais'!$E$4:$E$1003),-('Fluxo de Gastos Gerais'!$C$4:$C$1003))</f>
        <v>0</v>
      </c>
      <c r="AM83" s="147">
        <f t="shared" si="48"/>
        <v>6768</v>
      </c>
      <c r="AN83" s="159">
        <f t="shared" ca="1" si="49"/>
        <v>1.7629580922388197E-3</v>
      </c>
      <c r="AX83" s="254"/>
      <c r="AY83" s="254"/>
    </row>
    <row r="84" spans="1:51" s="101" customFormat="1" ht="23.25" customHeight="1">
      <c r="A84" s="221" t="s">
        <v>221</v>
      </c>
      <c r="B84" s="224" t="s">
        <v>78</v>
      </c>
      <c r="C84" s="152">
        <f>SUMPRODUCT(-('Fluxo de Gastos Gerais'!$B$4:$B$1003=Analítico!$B84),-(Analítico!C$1&gt;='Fluxo de Gastos Gerais'!$D$4:$D$1003),-(Analítico!C$1&lt;='Fluxo de Gastos Gerais'!$E$4:$E$1003),-('Fluxo de Gastos Gerais'!$C$4:$C$1003))</f>
        <v>92</v>
      </c>
      <c r="D84" s="152">
        <f>SUMPRODUCT(-('Fluxo de Gastos Gerais'!$B$4:$B$1003=Analítico!$B84),-(Analítico!D$1&gt;='Fluxo de Gastos Gerais'!$D$4:$D$1003),-(Analítico!D$1&lt;='Fluxo de Gastos Gerais'!$E$4:$E$1003),-('Fluxo de Gastos Gerais'!$C$4:$C$1003))</f>
        <v>92</v>
      </c>
      <c r="E84" s="152">
        <f>SUMPRODUCT(-('Fluxo de Gastos Gerais'!$B$4:$B$1003=Analítico!$B84),-(Analítico!E$1&gt;='Fluxo de Gastos Gerais'!$D$4:$D$1003),-(Analítico!E$1&lt;='Fluxo de Gastos Gerais'!$E$4:$E$1003),-('Fluxo de Gastos Gerais'!$C$4:$C$1003))</f>
        <v>92</v>
      </c>
      <c r="F84" s="152">
        <f>SUMPRODUCT(-('Fluxo de Gastos Gerais'!$B$4:$B$1003=Analítico!$B84),-(Analítico!F$1&gt;='Fluxo de Gastos Gerais'!$D$4:$D$1003),-(Analítico!F$1&lt;='Fluxo de Gastos Gerais'!$E$4:$E$1003),-('Fluxo de Gastos Gerais'!$C$4:$C$1003))</f>
        <v>92</v>
      </c>
      <c r="G84" s="152">
        <f>SUMPRODUCT(-('Fluxo de Gastos Gerais'!$B$4:$B$1003=Analítico!$B84),-(Analítico!G$1&gt;='Fluxo de Gastos Gerais'!$D$4:$D$1003),-(Analítico!G$1&lt;='Fluxo de Gastos Gerais'!$E$4:$E$1003),-('Fluxo de Gastos Gerais'!$C$4:$C$1003))</f>
        <v>92</v>
      </c>
      <c r="H84" s="152">
        <f>SUMPRODUCT(-('Fluxo de Gastos Gerais'!$B$4:$B$1003=Analítico!$B84),-(Analítico!H$1&gt;='Fluxo de Gastos Gerais'!$D$4:$D$1003),-(Analítico!H$1&lt;='Fluxo de Gastos Gerais'!$E$4:$E$1003),-('Fluxo de Gastos Gerais'!$C$4:$C$1003))</f>
        <v>92</v>
      </c>
      <c r="I84" s="152">
        <f>SUMPRODUCT(-('Fluxo de Gastos Gerais'!$B$4:$B$1003=Analítico!$B84),-(Analítico!I$1&gt;='Fluxo de Gastos Gerais'!$D$4:$D$1003),-(Analítico!I$1&lt;='Fluxo de Gastos Gerais'!$E$4:$E$1003),-('Fluxo de Gastos Gerais'!$C$4:$C$1003))</f>
        <v>92</v>
      </c>
      <c r="J84" s="152">
        <f>SUMPRODUCT(-('Fluxo de Gastos Gerais'!$B$4:$B$1003=Analítico!$B84),-(Analítico!J$1&gt;='Fluxo de Gastos Gerais'!$D$4:$D$1003),-(Analítico!J$1&lt;='Fluxo de Gastos Gerais'!$E$4:$E$1003),-('Fluxo de Gastos Gerais'!$C$4:$C$1003))</f>
        <v>92</v>
      </c>
      <c r="K84" s="152">
        <f>SUMPRODUCT(-('Fluxo de Gastos Gerais'!$B$4:$B$1003=Analítico!$B84),-(Analítico!K$1&gt;='Fluxo de Gastos Gerais'!$D$4:$D$1003),-(Analítico!K$1&lt;='Fluxo de Gastos Gerais'!$E$4:$E$1003),-('Fluxo de Gastos Gerais'!$C$4:$C$1003))</f>
        <v>92</v>
      </c>
      <c r="L84" s="152">
        <f>SUMPRODUCT(-('Fluxo de Gastos Gerais'!$B$4:$B$1003=Analítico!$B84),-(Analítico!L$1&gt;='Fluxo de Gastos Gerais'!$D$4:$D$1003),-(Analítico!L$1&lt;='Fluxo de Gastos Gerais'!$E$4:$E$1003),-('Fluxo de Gastos Gerais'!$C$4:$C$1003))</f>
        <v>92</v>
      </c>
      <c r="M84" s="152">
        <f>SUMPRODUCT(-('Fluxo de Gastos Gerais'!$B$4:$B$1003=Analítico!$B84),-(Analítico!M$1&gt;='Fluxo de Gastos Gerais'!$D$4:$D$1003),-(Analítico!M$1&lt;='Fluxo de Gastos Gerais'!$E$4:$E$1003),-('Fluxo de Gastos Gerais'!$C$4:$C$1003))</f>
        <v>92</v>
      </c>
      <c r="N84" s="152">
        <f>SUMPRODUCT(-('Fluxo de Gastos Gerais'!$B$4:$B$1003=Analítico!$B84),-(Analítico!N$1&gt;='Fluxo de Gastos Gerais'!$D$4:$D$1003),-(Analítico!N$1&lt;='Fluxo de Gastos Gerais'!$E$4:$E$1003),-('Fluxo de Gastos Gerais'!$C$4:$C$1003))</f>
        <v>92</v>
      </c>
      <c r="O84" s="152">
        <f>SUMPRODUCT(-('Fluxo de Gastos Gerais'!$B$4:$B$1003=Analítico!$B84),-(Analítico!O$1&gt;='Fluxo de Gastos Gerais'!$D$4:$D$1003),-(Analítico!O$1&lt;='Fluxo de Gastos Gerais'!$E$4:$E$1003),-('Fluxo de Gastos Gerais'!$C$4:$C$1003))</f>
        <v>100</v>
      </c>
      <c r="P84" s="152">
        <f>SUMPRODUCT(-('Fluxo de Gastos Gerais'!$B$4:$B$1003=Analítico!$B84),-(Analítico!P$1&gt;='Fluxo de Gastos Gerais'!$D$4:$D$1003),-(Analítico!P$1&lt;='Fluxo de Gastos Gerais'!$E$4:$E$1003),-('Fluxo de Gastos Gerais'!$C$4:$C$1003))</f>
        <v>100</v>
      </c>
      <c r="Q84" s="152">
        <f>SUMPRODUCT(-('Fluxo de Gastos Gerais'!$B$4:$B$1003=Analítico!$B84),-(Analítico!Q$1&gt;='Fluxo de Gastos Gerais'!$D$4:$D$1003),-(Analítico!Q$1&lt;='Fluxo de Gastos Gerais'!$E$4:$E$1003),-('Fluxo de Gastos Gerais'!$C$4:$C$1003))</f>
        <v>100</v>
      </c>
      <c r="R84" s="152">
        <f>SUMPRODUCT(-('Fluxo de Gastos Gerais'!$B$4:$B$1003=Analítico!$B84),-(Analítico!R$1&gt;='Fluxo de Gastos Gerais'!$D$4:$D$1003),-(Analítico!R$1&lt;='Fluxo de Gastos Gerais'!$E$4:$E$1003),-('Fluxo de Gastos Gerais'!$C$4:$C$1003))</f>
        <v>100</v>
      </c>
      <c r="S84" s="152">
        <f>SUMPRODUCT(-('Fluxo de Gastos Gerais'!$B$4:$B$1003=Analítico!$B84),-(Analítico!S$1&gt;='Fluxo de Gastos Gerais'!$D$4:$D$1003),-(Analítico!S$1&lt;='Fluxo de Gastos Gerais'!$E$4:$E$1003),-('Fluxo de Gastos Gerais'!$C$4:$C$1003))</f>
        <v>100</v>
      </c>
      <c r="T84" s="152">
        <f>SUMPRODUCT(-('Fluxo de Gastos Gerais'!$B$4:$B$1003=Analítico!$B84),-(Analítico!T$1&gt;='Fluxo de Gastos Gerais'!$D$4:$D$1003),-(Analítico!T$1&lt;='Fluxo de Gastos Gerais'!$E$4:$E$1003),-('Fluxo de Gastos Gerais'!$C$4:$C$1003))</f>
        <v>100</v>
      </c>
      <c r="U84" s="152">
        <f>SUMPRODUCT(-('Fluxo de Gastos Gerais'!$B$4:$B$1003=Analítico!$B84),-(Analítico!U$1&gt;='Fluxo de Gastos Gerais'!$D$4:$D$1003),-(Analítico!U$1&lt;='Fluxo de Gastos Gerais'!$E$4:$E$1003),-('Fluxo de Gastos Gerais'!$C$4:$C$1003))</f>
        <v>100</v>
      </c>
      <c r="V84" s="152">
        <f>SUMPRODUCT(-('Fluxo de Gastos Gerais'!$B$4:$B$1003=Analítico!$B84),-(Analítico!V$1&gt;='Fluxo de Gastos Gerais'!$D$4:$D$1003),-(Analítico!V$1&lt;='Fluxo de Gastos Gerais'!$E$4:$E$1003),-('Fluxo de Gastos Gerais'!$C$4:$C$1003))</f>
        <v>100</v>
      </c>
      <c r="W84" s="152">
        <f>SUMPRODUCT(-('Fluxo de Gastos Gerais'!$B$4:$B$1003=Analítico!$B84),-(Analítico!W$1&gt;='Fluxo de Gastos Gerais'!$D$4:$D$1003),-(Analítico!W$1&lt;='Fluxo de Gastos Gerais'!$E$4:$E$1003),-('Fluxo de Gastos Gerais'!$C$4:$C$1003))</f>
        <v>100</v>
      </c>
      <c r="X84" s="152">
        <f>SUMPRODUCT(-('Fluxo de Gastos Gerais'!$B$4:$B$1003=Analítico!$B84),-(Analítico!X$1&gt;='Fluxo de Gastos Gerais'!$D$4:$D$1003),-(Analítico!X$1&lt;='Fluxo de Gastos Gerais'!$E$4:$E$1003),-('Fluxo de Gastos Gerais'!$C$4:$C$1003))</f>
        <v>100</v>
      </c>
      <c r="Y84" s="152">
        <f>SUMPRODUCT(-('Fluxo de Gastos Gerais'!$B$4:$B$1003=Analítico!$B84),-(Analítico!Y$1&gt;='Fluxo de Gastos Gerais'!$D$4:$D$1003),-(Analítico!Y$1&lt;='Fluxo de Gastos Gerais'!$E$4:$E$1003),-('Fluxo de Gastos Gerais'!$C$4:$C$1003))</f>
        <v>100</v>
      </c>
      <c r="Z84" s="152">
        <f>SUMPRODUCT(-('Fluxo de Gastos Gerais'!$B$4:$B$1003=Analítico!$B84),-(Analítico!Z$1&gt;='Fluxo de Gastos Gerais'!$D$4:$D$1003),-(Analítico!Z$1&lt;='Fluxo de Gastos Gerais'!$E$4:$E$1003),-('Fluxo de Gastos Gerais'!$C$4:$C$1003))</f>
        <v>100</v>
      </c>
      <c r="AA84" s="152">
        <f>SUMPRODUCT(-('Fluxo de Gastos Gerais'!$B$4:$B$1003=Analítico!$B84),-(Analítico!AA$1&gt;='Fluxo de Gastos Gerais'!$D$4:$D$1003),-(Analítico!AA$1&lt;='Fluxo de Gastos Gerais'!$E$4:$E$1003),-('Fluxo de Gastos Gerais'!$C$4:$C$1003))</f>
        <v>0</v>
      </c>
      <c r="AB84" s="152">
        <f>SUMPRODUCT(-('Fluxo de Gastos Gerais'!$B$4:$B$1003=Analítico!$B84),-(Analítico!AB$1&gt;='Fluxo de Gastos Gerais'!$D$4:$D$1003),-(Analítico!AB$1&lt;='Fluxo de Gastos Gerais'!$E$4:$E$1003),-('Fluxo de Gastos Gerais'!$C$4:$C$1003))</f>
        <v>0</v>
      </c>
      <c r="AC84" s="152">
        <f>SUMPRODUCT(-('Fluxo de Gastos Gerais'!$B$4:$B$1003=Analítico!$B84),-(Analítico!AC$1&gt;='Fluxo de Gastos Gerais'!$D$4:$D$1003),-(Analítico!AC$1&lt;='Fluxo de Gastos Gerais'!$E$4:$E$1003),-('Fluxo de Gastos Gerais'!$C$4:$C$1003))</f>
        <v>0</v>
      </c>
      <c r="AD84" s="152">
        <f>SUMPRODUCT(-('Fluxo de Gastos Gerais'!$B$4:$B$1003=Analítico!$B84),-(Analítico!AD$1&gt;='Fluxo de Gastos Gerais'!$D$4:$D$1003),-(Analítico!AD$1&lt;='Fluxo de Gastos Gerais'!$E$4:$E$1003),-('Fluxo de Gastos Gerais'!$C$4:$C$1003))</f>
        <v>0</v>
      </c>
      <c r="AE84" s="152">
        <f>SUMPRODUCT(-('Fluxo de Gastos Gerais'!$B$4:$B$1003=Analítico!$B84),-(Analítico!AE$1&gt;='Fluxo de Gastos Gerais'!$D$4:$D$1003),-(Analítico!AE$1&lt;='Fluxo de Gastos Gerais'!$E$4:$E$1003),-('Fluxo de Gastos Gerais'!$C$4:$C$1003))</f>
        <v>0</v>
      </c>
      <c r="AF84" s="152">
        <f>SUMPRODUCT(-('Fluxo de Gastos Gerais'!$B$4:$B$1003=Analítico!$B84),-(Analítico!AF$1&gt;='Fluxo de Gastos Gerais'!$D$4:$D$1003),-(Analítico!AF$1&lt;='Fluxo de Gastos Gerais'!$E$4:$E$1003),-('Fluxo de Gastos Gerais'!$C$4:$C$1003))</f>
        <v>0</v>
      </c>
      <c r="AG84" s="152">
        <f>SUMPRODUCT(-('Fluxo de Gastos Gerais'!$B$4:$B$1003=Analítico!$B84),-(Analítico!AG$1&gt;='Fluxo de Gastos Gerais'!$D$4:$D$1003),-(Analítico!AG$1&lt;='Fluxo de Gastos Gerais'!$E$4:$E$1003),-('Fluxo de Gastos Gerais'!$C$4:$C$1003))</f>
        <v>0</v>
      </c>
      <c r="AH84" s="152">
        <f>SUMPRODUCT(-('Fluxo de Gastos Gerais'!$B$4:$B$1003=Analítico!$B84),-(Analítico!AH$1&gt;='Fluxo de Gastos Gerais'!$D$4:$D$1003),-(Analítico!AH$1&lt;='Fluxo de Gastos Gerais'!$E$4:$E$1003),-('Fluxo de Gastos Gerais'!$C$4:$C$1003))</f>
        <v>0</v>
      </c>
      <c r="AI84" s="152">
        <f>SUMPRODUCT(-('Fluxo de Gastos Gerais'!$B$4:$B$1003=Analítico!$B84),-(Analítico!AI$1&gt;='Fluxo de Gastos Gerais'!$D$4:$D$1003),-(Analítico!AI$1&lt;='Fluxo de Gastos Gerais'!$E$4:$E$1003),-('Fluxo de Gastos Gerais'!$C$4:$C$1003))</f>
        <v>0</v>
      </c>
      <c r="AJ84" s="152">
        <f>SUMPRODUCT(-('Fluxo de Gastos Gerais'!$B$4:$B$1003=Analítico!$B84),-(Analítico!AJ$1&gt;='Fluxo de Gastos Gerais'!$D$4:$D$1003),-(Analítico!AJ$1&lt;='Fluxo de Gastos Gerais'!$E$4:$E$1003),-('Fluxo de Gastos Gerais'!$C$4:$C$1003))</f>
        <v>0</v>
      </c>
      <c r="AK84" s="152">
        <f>SUMPRODUCT(-('Fluxo de Gastos Gerais'!$B$4:$B$1003=Analítico!$B84),-(Analítico!AK$1&gt;='Fluxo de Gastos Gerais'!$D$4:$D$1003),-(Analítico!AK$1&lt;='Fluxo de Gastos Gerais'!$E$4:$E$1003),-('Fluxo de Gastos Gerais'!$C$4:$C$1003))</f>
        <v>0</v>
      </c>
      <c r="AL84" s="152">
        <f>SUMPRODUCT(-('Fluxo de Gastos Gerais'!$B$4:$B$1003=Analítico!$B84),-(Analítico!AL$1&gt;='Fluxo de Gastos Gerais'!$D$4:$D$1003),-(Analítico!AL$1&lt;='Fluxo de Gastos Gerais'!$E$4:$E$1003),-('Fluxo de Gastos Gerais'!$C$4:$C$1003))</f>
        <v>0</v>
      </c>
      <c r="AM84" s="147">
        <f t="shared" si="48"/>
        <v>2304</v>
      </c>
      <c r="AN84" s="159">
        <f t="shared" ca="1" si="49"/>
        <v>6.0015594629406633E-4</v>
      </c>
      <c r="AX84" s="254"/>
      <c r="AY84" s="254"/>
    </row>
    <row r="85" spans="1:51" s="101" customFormat="1" ht="23.25" customHeight="1">
      <c r="A85" s="221" t="s">
        <v>222</v>
      </c>
      <c r="B85" s="224" t="s">
        <v>77</v>
      </c>
      <c r="C85" s="152">
        <f>SUMPRODUCT(-('Fluxo de Gastos Gerais'!$B$4:$B$1003=Analítico!$B85),-(Analítico!C$1&gt;='Fluxo de Gastos Gerais'!$D$4:$D$1003),-(Analítico!C$1&lt;='Fluxo de Gastos Gerais'!$E$4:$E$1003),-('Fluxo de Gastos Gerais'!$C$4:$C$1003))</f>
        <v>0</v>
      </c>
      <c r="D85" s="152">
        <f>SUMPRODUCT(-('Fluxo de Gastos Gerais'!$B$4:$B$1003=Analítico!$B85),-(Analítico!D$1&gt;='Fluxo de Gastos Gerais'!$D$4:$D$1003),-(Analítico!D$1&lt;='Fluxo de Gastos Gerais'!$E$4:$E$1003),-('Fluxo de Gastos Gerais'!$C$4:$C$1003))</f>
        <v>0</v>
      </c>
      <c r="E85" s="152">
        <f>SUMPRODUCT(-('Fluxo de Gastos Gerais'!$B$4:$B$1003=Analítico!$B85),-(Analítico!E$1&gt;='Fluxo de Gastos Gerais'!$D$4:$D$1003),-(Analítico!E$1&lt;='Fluxo de Gastos Gerais'!$E$4:$E$1003),-('Fluxo de Gastos Gerais'!$C$4:$C$1003))</f>
        <v>0</v>
      </c>
      <c r="F85" s="152">
        <f>SUMPRODUCT(-('Fluxo de Gastos Gerais'!$B$4:$B$1003=Analítico!$B85),-(Analítico!F$1&gt;='Fluxo de Gastos Gerais'!$D$4:$D$1003),-(Analítico!F$1&lt;='Fluxo de Gastos Gerais'!$E$4:$E$1003),-('Fluxo de Gastos Gerais'!$C$4:$C$1003))</f>
        <v>0</v>
      </c>
      <c r="G85" s="152">
        <f>SUMPRODUCT(-('Fluxo de Gastos Gerais'!$B$4:$B$1003=Analítico!$B85),-(Analítico!G$1&gt;='Fluxo de Gastos Gerais'!$D$4:$D$1003),-(Analítico!G$1&lt;='Fluxo de Gastos Gerais'!$E$4:$E$1003),-('Fluxo de Gastos Gerais'!$C$4:$C$1003))</f>
        <v>0</v>
      </c>
      <c r="H85" s="152">
        <f>SUMPRODUCT(-('Fluxo de Gastos Gerais'!$B$4:$B$1003=Analítico!$B85),-(Analítico!H$1&gt;='Fluxo de Gastos Gerais'!$D$4:$D$1003),-(Analítico!H$1&lt;='Fluxo de Gastos Gerais'!$E$4:$E$1003),-('Fluxo de Gastos Gerais'!$C$4:$C$1003))</f>
        <v>0</v>
      </c>
      <c r="I85" s="152">
        <f>SUMPRODUCT(-('Fluxo de Gastos Gerais'!$B$4:$B$1003=Analítico!$B85),-(Analítico!I$1&gt;='Fluxo de Gastos Gerais'!$D$4:$D$1003),-(Analítico!I$1&lt;='Fluxo de Gastos Gerais'!$E$4:$E$1003),-('Fluxo de Gastos Gerais'!$C$4:$C$1003))</f>
        <v>0</v>
      </c>
      <c r="J85" s="152">
        <f>SUMPRODUCT(-('Fluxo de Gastos Gerais'!$B$4:$B$1003=Analítico!$B85),-(Analítico!J$1&gt;='Fluxo de Gastos Gerais'!$D$4:$D$1003),-(Analítico!J$1&lt;='Fluxo de Gastos Gerais'!$E$4:$E$1003),-('Fluxo de Gastos Gerais'!$C$4:$C$1003))</f>
        <v>0</v>
      </c>
      <c r="K85" s="152">
        <f>SUMPRODUCT(-('Fluxo de Gastos Gerais'!$B$4:$B$1003=Analítico!$B85),-(Analítico!K$1&gt;='Fluxo de Gastos Gerais'!$D$4:$D$1003),-(Analítico!K$1&lt;='Fluxo de Gastos Gerais'!$E$4:$E$1003),-('Fluxo de Gastos Gerais'!$C$4:$C$1003))</f>
        <v>0</v>
      </c>
      <c r="L85" s="152">
        <f>SUMPRODUCT(-('Fluxo de Gastos Gerais'!$B$4:$B$1003=Analítico!$B85),-(Analítico!L$1&gt;='Fluxo de Gastos Gerais'!$D$4:$D$1003),-(Analítico!L$1&lt;='Fluxo de Gastos Gerais'!$E$4:$E$1003),-('Fluxo de Gastos Gerais'!$C$4:$C$1003))</f>
        <v>0</v>
      </c>
      <c r="M85" s="152">
        <f>SUMPRODUCT(-('Fluxo de Gastos Gerais'!$B$4:$B$1003=Analítico!$B85),-(Analítico!M$1&gt;='Fluxo de Gastos Gerais'!$D$4:$D$1003),-(Analítico!M$1&lt;='Fluxo de Gastos Gerais'!$E$4:$E$1003),-('Fluxo de Gastos Gerais'!$C$4:$C$1003))</f>
        <v>0</v>
      </c>
      <c r="N85" s="152">
        <f>SUMPRODUCT(-('Fluxo de Gastos Gerais'!$B$4:$B$1003=Analítico!$B85),-(Analítico!N$1&gt;='Fluxo de Gastos Gerais'!$D$4:$D$1003),-(Analítico!N$1&lt;='Fluxo de Gastos Gerais'!$E$4:$E$1003),-('Fluxo de Gastos Gerais'!$C$4:$C$1003))</f>
        <v>0</v>
      </c>
      <c r="O85" s="152">
        <f>SUMPRODUCT(-('Fluxo de Gastos Gerais'!$B$4:$B$1003=Analítico!$B85),-(Analítico!O$1&gt;='Fluxo de Gastos Gerais'!$D$4:$D$1003),-(Analítico!O$1&lt;='Fluxo de Gastos Gerais'!$E$4:$E$1003),-('Fluxo de Gastos Gerais'!$C$4:$C$1003))</f>
        <v>0</v>
      </c>
      <c r="P85" s="152">
        <f>SUMPRODUCT(-('Fluxo de Gastos Gerais'!$B$4:$B$1003=Analítico!$B85),-(Analítico!P$1&gt;='Fluxo de Gastos Gerais'!$D$4:$D$1003),-(Analítico!P$1&lt;='Fluxo de Gastos Gerais'!$E$4:$E$1003),-('Fluxo de Gastos Gerais'!$C$4:$C$1003))</f>
        <v>0</v>
      </c>
      <c r="Q85" s="152">
        <f>SUMPRODUCT(-('Fluxo de Gastos Gerais'!$B$4:$B$1003=Analítico!$B85),-(Analítico!Q$1&gt;='Fluxo de Gastos Gerais'!$D$4:$D$1003),-(Analítico!Q$1&lt;='Fluxo de Gastos Gerais'!$E$4:$E$1003),-('Fluxo de Gastos Gerais'!$C$4:$C$1003))</f>
        <v>0</v>
      </c>
      <c r="R85" s="152">
        <f>SUMPRODUCT(-('Fluxo de Gastos Gerais'!$B$4:$B$1003=Analítico!$B85),-(Analítico!R$1&gt;='Fluxo de Gastos Gerais'!$D$4:$D$1003),-(Analítico!R$1&lt;='Fluxo de Gastos Gerais'!$E$4:$E$1003),-('Fluxo de Gastos Gerais'!$C$4:$C$1003))</f>
        <v>0</v>
      </c>
      <c r="S85" s="152">
        <f>SUMPRODUCT(-('Fluxo de Gastos Gerais'!$B$4:$B$1003=Analítico!$B85),-(Analítico!S$1&gt;='Fluxo de Gastos Gerais'!$D$4:$D$1003),-(Analítico!S$1&lt;='Fluxo de Gastos Gerais'!$E$4:$E$1003),-('Fluxo de Gastos Gerais'!$C$4:$C$1003))</f>
        <v>0</v>
      </c>
      <c r="T85" s="152">
        <f>SUMPRODUCT(-('Fluxo de Gastos Gerais'!$B$4:$B$1003=Analítico!$B85),-(Analítico!T$1&gt;='Fluxo de Gastos Gerais'!$D$4:$D$1003),-(Analítico!T$1&lt;='Fluxo de Gastos Gerais'!$E$4:$E$1003),-('Fluxo de Gastos Gerais'!$C$4:$C$1003))</f>
        <v>0</v>
      </c>
      <c r="U85" s="152">
        <f>SUMPRODUCT(-('Fluxo de Gastos Gerais'!$B$4:$B$1003=Analítico!$B85),-(Analítico!U$1&gt;='Fluxo de Gastos Gerais'!$D$4:$D$1003),-(Analítico!U$1&lt;='Fluxo de Gastos Gerais'!$E$4:$E$1003),-('Fluxo de Gastos Gerais'!$C$4:$C$1003))</f>
        <v>0</v>
      </c>
      <c r="V85" s="152">
        <f>SUMPRODUCT(-('Fluxo de Gastos Gerais'!$B$4:$B$1003=Analítico!$B85),-(Analítico!V$1&gt;='Fluxo de Gastos Gerais'!$D$4:$D$1003),-(Analítico!V$1&lt;='Fluxo de Gastos Gerais'!$E$4:$E$1003),-('Fluxo de Gastos Gerais'!$C$4:$C$1003))</f>
        <v>0</v>
      </c>
      <c r="W85" s="152">
        <f>SUMPRODUCT(-('Fluxo de Gastos Gerais'!$B$4:$B$1003=Analítico!$B85),-(Analítico!W$1&gt;='Fluxo de Gastos Gerais'!$D$4:$D$1003),-(Analítico!W$1&lt;='Fluxo de Gastos Gerais'!$E$4:$E$1003),-('Fluxo de Gastos Gerais'!$C$4:$C$1003))</f>
        <v>0</v>
      </c>
      <c r="X85" s="152">
        <f>SUMPRODUCT(-('Fluxo de Gastos Gerais'!$B$4:$B$1003=Analítico!$B85),-(Analítico!X$1&gt;='Fluxo de Gastos Gerais'!$D$4:$D$1003),-(Analítico!X$1&lt;='Fluxo de Gastos Gerais'!$E$4:$E$1003),-('Fluxo de Gastos Gerais'!$C$4:$C$1003))</f>
        <v>0</v>
      </c>
      <c r="Y85" s="152">
        <f>SUMPRODUCT(-('Fluxo de Gastos Gerais'!$B$4:$B$1003=Analítico!$B85),-(Analítico!Y$1&gt;='Fluxo de Gastos Gerais'!$D$4:$D$1003),-(Analítico!Y$1&lt;='Fluxo de Gastos Gerais'!$E$4:$E$1003),-('Fluxo de Gastos Gerais'!$C$4:$C$1003))</f>
        <v>0</v>
      </c>
      <c r="Z85" s="152">
        <f>SUMPRODUCT(-('Fluxo de Gastos Gerais'!$B$4:$B$1003=Analítico!$B85),-(Analítico!Z$1&gt;='Fluxo de Gastos Gerais'!$D$4:$D$1003),-(Analítico!Z$1&lt;='Fluxo de Gastos Gerais'!$E$4:$E$1003),-('Fluxo de Gastos Gerais'!$C$4:$C$1003))</f>
        <v>0</v>
      </c>
      <c r="AA85" s="152">
        <f>SUMPRODUCT(-('Fluxo de Gastos Gerais'!$B$4:$B$1003=Analítico!$B85),-(Analítico!AA$1&gt;='Fluxo de Gastos Gerais'!$D$4:$D$1003),-(Analítico!AA$1&lt;='Fluxo de Gastos Gerais'!$E$4:$E$1003),-('Fluxo de Gastos Gerais'!$C$4:$C$1003))</f>
        <v>0</v>
      </c>
      <c r="AB85" s="152">
        <f>SUMPRODUCT(-('Fluxo de Gastos Gerais'!$B$4:$B$1003=Analítico!$B85),-(Analítico!AB$1&gt;='Fluxo de Gastos Gerais'!$D$4:$D$1003),-(Analítico!AB$1&lt;='Fluxo de Gastos Gerais'!$E$4:$E$1003),-('Fluxo de Gastos Gerais'!$C$4:$C$1003))</f>
        <v>0</v>
      </c>
      <c r="AC85" s="152">
        <f>SUMPRODUCT(-('Fluxo de Gastos Gerais'!$B$4:$B$1003=Analítico!$B85),-(Analítico!AC$1&gt;='Fluxo de Gastos Gerais'!$D$4:$D$1003),-(Analítico!AC$1&lt;='Fluxo de Gastos Gerais'!$E$4:$E$1003),-('Fluxo de Gastos Gerais'!$C$4:$C$1003))</f>
        <v>0</v>
      </c>
      <c r="AD85" s="152">
        <f>SUMPRODUCT(-('Fluxo de Gastos Gerais'!$B$4:$B$1003=Analítico!$B85),-(Analítico!AD$1&gt;='Fluxo de Gastos Gerais'!$D$4:$D$1003),-(Analítico!AD$1&lt;='Fluxo de Gastos Gerais'!$E$4:$E$1003),-('Fluxo de Gastos Gerais'!$C$4:$C$1003))</f>
        <v>0</v>
      </c>
      <c r="AE85" s="152">
        <f>SUMPRODUCT(-('Fluxo de Gastos Gerais'!$B$4:$B$1003=Analítico!$B85),-(Analítico!AE$1&gt;='Fluxo de Gastos Gerais'!$D$4:$D$1003),-(Analítico!AE$1&lt;='Fluxo de Gastos Gerais'!$E$4:$E$1003),-('Fluxo de Gastos Gerais'!$C$4:$C$1003))</f>
        <v>0</v>
      </c>
      <c r="AF85" s="152">
        <f>SUMPRODUCT(-('Fluxo de Gastos Gerais'!$B$4:$B$1003=Analítico!$B85),-(Analítico!AF$1&gt;='Fluxo de Gastos Gerais'!$D$4:$D$1003),-(Analítico!AF$1&lt;='Fluxo de Gastos Gerais'!$E$4:$E$1003),-('Fluxo de Gastos Gerais'!$C$4:$C$1003))</f>
        <v>0</v>
      </c>
      <c r="AG85" s="152">
        <f>SUMPRODUCT(-('Fluxo de Gastos Gerais'!$B$4:$B$1003=Analítico!$B85),-(Analítico!AG$1&gt;='Fluxo de Gastos Gerais'!$D$4:$D$1003),-(Analítico!AG$1&lt;='Fluxo de Gastos Gerais'!$E$4:$E$1003),-('Fluxo de Gastos Gerais'!$C$4:$C$1003))</f>
        <v>0</v>
      </c>
      <c r="AH85" s="152">
        <f>SUMPRODUCT(-('Fluxo de Gastos Gerais'!$B$4:$B$1003=Analítico!$B85),-(Analítico!AH$1&gt;='Fluxo de Gastos Gerais'!$D$4:$D$1003),-(Analítico!AH$1&lt;='Fluxo de Gastos Gerais'!$E$4:$E$1003),-('Fluxo de Gastos Gerais'!$C$4:$C$1003))</f>
        <v>0</v>
      </c>
      <c r="AI85" s="152">
        <f>SUMPRODUCT(-('Fluxo de Gastos Gerais'!$B$4:$B$1003=Analítico!$B85),-(Analítico!AI$1&gt;='Fluxo de Gastos Gerais'!$D$4:$D$1003),-(Analítico!AI$1&lt;='Fluxo de Gastos Gerais'!$E$4:$E$1003),-('Fluxo de Gastos Gerais'!$C$4:$C$1003))</f>
        <v>0</v>
      </c>
      <c r="AJ85" s="152">
        <f>SUMPRODUCT(-('Fluxo de Gastos Gerais'!$B$4:$B$1003=Analítico!$B85),-(Analítico!AJ$1&gt;='Fluxo de Gastos Gerais'!$D$4:$D$1003),-(Analítico!AJ$1&lt;='Fluxo de Gastos Gerais'!$E$4:$E$1003),-('Fluxo de Gastos Gerais'!$C$4:$C$1003))</f>
        <v>0</v>
      </c>
      <c r="AK85" s="152">
        <f>SUMPRODUCT(-('Fluxo de Gastos Gerais'!$B$4:$B$1003=Analítico!$B85),-(Analítico!AK$1&gt;='Fluxo de Gastos Gerais'!$D$4:$D$1003),-(Analítico!AK$1&lt;='Fluxo de Gastos Gerais'!$E$4:$E$1003),-('Fluxo de Gastos Gerais'!$C$4:$C$1003))</f>
        <v>0</v>
      </c>
      <c r="AL85" s="152">
        <f>SUMPRODUCT(-('Fluxo de Gastos Gerais'!$B$4:$B$1003=Analítico!$B85),-(Analítico!AL$1&gt;='Fluxo de Gastos Gerais'!$D$4:$D$1003),-(Analítico!AL$1&lt;='Fluxo de Gastos Gerais'!$E$4:$E$1003),-('Fluxo de Gastos Gerais'!$C$4:$C$1003))</f>
        <v>0</v>
      </c>
      <c r="AM85" s="147">
        <f t="shared" si="48"/>
        <v>0</v>
      </c>
      <c r="AN85" s="159">
        <f t="shared" ca="1" si="49"/>
        <v>0</v>
      </c>
      <c r="AX85" s="254"/>
      <c r="AY85" s="254"/>
    </row>
    <row r="86" spans="1:51" s="101" customFormat="1" ht="23.25" customHeight="1">
      <c r="A86" s="221" t="s">
        <v>223</v>
      </c>
      <c r="B86" s="224" t="s">
        <v>89</v>
      </c>
      <c r="C86" s="152">
        <f>SUMPRODUCT(-('Fluxo de Gastos Gerais'!$B$4:$B$1003=Analítico!$B86),-(Analítico!C$1&gt;='Fluxo de Gastos Gerais'!$D$4:$D$1003),-(Analítico!C$1&lt;='Fluxo de Gastos Gerais'!$E$4:$E$1003),-('Fluxo de Gastos Gerais'!$C$4:$C$1003))</f>
        <v>135</v>
      </c>
      <c r="D86" s="152">
        <f>SUMPRODUCT(-('Fluxo de Gastos Gerais'!$B$4:$B$1003=Analítico!$B86),-(Analítico!D$1&gt;='Fluxo de Gastos Gerais'!$D$4:$D$1003),-(Analítico!D$1&lt;='Fluxo de Gastos Gerais'!$E$4:$E$1003),-('Fluxo de Gastos Gerais'!$C$4:$C$1003))</f>
        <v>135</v>
      </c>
      <c r="E86" s="152">
        <f>SUMPRODUCT(-('Fluxo de Gastos Gerais'!$B$4:$B$1003=Analítico!$B86),-(Analítico!E$1&gt;='Fluxo de Gastos Gerais'!$D$4:$D$1003),-(Analítico!E$1&lt;='Fluxo de Gastos Gerais'!$E$4:$E$1003),-('Fluxo de Gastos Gerais'!$C$4:$C$1003))</f>
        <v>135</v>
      </c>
      <c r="F86" s="152">
        <f>SUMPRODUCT(-('Fluxo de Gastos Gerais'!$B$4:$B$1003=Analítico!$B86),-(Analítico!F$1&gt;='Fluxo de Gastos Gerais'!$D$4:$D$1003),-(Analítico!F$1&lt;='Fluxo de Gastos Gerais'!$E$4:$E$1003),-('Fluxo de Gastos Gerais'!$C$4:$C$1003))</f>
        <v>135</v>
      </c>
      <c r="G86" s="152">
        <f>SUMPRODUCT(-('Fluxo de Gastos Gerais'!$B$4:$B$1003=Analítico!$B86),-(Analítico!G$1&gt;='Fluxo de Gastos Gerais'!$D$4:$D$1003),-(Analítico!G$1&lt;='Fluxo de Gastos Gerais'!$E$4:$E$1003),-('Fluxo de Gastos Gerais'!$C$4:$C$1003))</f>
        <v>135</v>
      </c>
      <c r="H86" s="152">
        <f>SUMPRODUCT(-('Fluxo de Gastos Gerais'!$B$4:$B$1003=Analítico!$B86),-(Analítico!H$1&gt;='Fluxo de Gastos Gerais'!$D$4:$D$1003),-(Analítico!H$1&lt;='Fluxo de Gastos Gerais'!$E$4:$E$1003),-('Fluxo de Gastos Gerais'!$C$4:$C$1003))</f>
        <v>135</v>
      </c>
      <c r="I86" s="152">
        <f>SUMPRODUCT(-('Fluxo de Gastos Gerais'!$B$4:$B$1003=Analítico!$B86),-(Analítico!I$1&gt;='Fluxo de Gastos Gerais'!$D$4:$D$1003),-(Analítico!I$1&lt;='Fluxo de Gastos Gerais'!$E$4:$E$1003),-('Fluxo de Gastos Gerais'!$C$4:$C$1003))</f>
        <v>135</v>
      </c>
      <c r="J86" s="152">
        <f>SUMPRODUCT(-('Fluxo de Gastos Gerais'!$B$4:$B$1003=Analítico!$B86),-(Analítico!J$1&gt;='Fluxo de Gastos Gerais'!$D$4:$D$1003),-(Analítico!J$1&lt;='Fluxo de Gastos Gerais'!$E$4:$E$1003),-('Fluxo de Gastos Gerais'!$C$4:$C$1003))</f>
        <v>135</v>
      </c>
      <c r="K86" s="152">
        <f>SUMPRODUCT(-('Fluxo de Gastos Gerais'!$B$4:$B$1003=Analítico!$B86),-(Analítico!K$1&gt;='Fluxo de Gastos Gerais'!$D$4:$D$1003),-(Analítico!K$1&lt;='Fluxo de Gastos Gerais'!$E$4:$E$1003),-('Fluxo de Gastos Gerais'!$C$4:$C$1003))</f>
        <v>135</v>
      </c>
      <c r="L86" s="152">
        <f>SUMPRODUCT(-('Fluxo de Gastos Gerais'!$B$4:$B$1003=Analítico!$B86),-(Analítico!L$1&gt;='Fluxo de Gastos Gerais'!$D$4:$D$1003),-(Analítico!L$1&lt;='Fluxo de Gastos Gerais'!$E$4:$E$1003),-('Fluxo de Gastos Gerais'!$C$4:$C$1003))</f>
        <v>135</v>
      </c>
      <c r="M86" s="152">
        <f>SUMPRODUCT(-('Fluxo de Gastos Gerais'!$B$4:$B$1003=Analítico!$B86),-(Analítico!M$1&gt;='Fluxo de Gastos Gerais'!$D$4:$D$1003),-(Analítico!M$1&lt;='Fluxo de Gastos Gerais'!$E$4:$E$1003),-('Fluxo de Gastos Gerais'!$C$4:$C$1003))</f>
        <v>135</v>
      </c>
      <c r="N86" s="152">
        <f>SUMPRODUCT(-('Fluxo de Gastos Gerais'!$B$4:$B$1003=Analítico!$B86),-(Analítico!N$1&gt;='Fluxo de Gastos Gerais'!$D$4:$D$1003),-(Analítico!N$1&lt;='Fluxo de Gastos Gerais'!$E$4:$E$1003),-('Fluxo de Gastos Gerais'!$C$4:$C$1003))</f>
        <v>135</v>
      </c>
      <c r="O86" s="152">
        <f>SUMPRODUCT(-('Fluxo de Gastos Gerais'!$B$4:$B$1003=Analítico!$B86),-(Analítico!O$1&gt;='Fluxo de Gastos Gerais'!$D$4:$D$1003),-(Analítico!O$1&lt;='Fluxo de Gastos Gerais'!$E$4:$E$1003),-('Fluxo de Gastos Gerais'!$C$4:$C$1003))</f>
        <v>150</v>
      </c>
      <c r="P86" s="152">
        <f>SUMPRODUCT(-('Fluxo de Gastos Gerais'!$B$4:$B$1003=Analítico!$B86),-(Analítico!P$1&gt;='Fluxo de Gastos Gerais'!$D$4:$D$1003),-(Analítico!P$1&lt;='Fluxo de Gastos Gerais'!$E$4:$E$1003),-('Fluxo de Gastos Gerais'!$C$4:$C$1003))</f>
        <v>150</v>
      </c>
      <c r="Q86" s="152">
        <f>SUMPRODUCT(-('Fluxo de Gastos Gerais'!$B$4:$B$1003=Analítico!$B86),-(Analítico!Q$1&gt;='Fluxo de Gastos Gerais'!$D$4:$D$1003),-(Analítico!Q$1&lt;='Fluxo de Gastos Gerais'!$E$4:$E$1003),-('Fluxo de Gastos Gerais'!$C$4:$C$1003))</f>
        <v>150</v>
      </c>
      <c r="R86" s="152">
        <f>SUMPRODUCT(-('Fluxo de Gastos Gerais'!$B$4:$B$1003=Analítico!$B86),-(Analítico!R$1&gt;='Fluxo de Gastos Gerais'!$D$4:$D$1003),-(Analítico!R$1&lt;='Fluxo de Gastos Gerais'!$E$4:$E$1003),-('Fluxo de Gastos Gerais'!$C$4:$C$1003))</f>
        <v>150</v>
      </c>
      <c r="S86" s="152">
        <f>SUMPRODUCT(-('Fluxo de Gastos Gerais'!$B$4:$B$1003=Analítico!$B86),-(Analítico!S$1&gt;='Fluxo de Gastos Gerais'!$D$4:$D$1003),-(Analítico!S$1&lt;='Fluxo de Gastos Gerais'!$E$4:$E$1003),-('Fluxo de Gastos Gerais'!$C$4:$C$1003))</f>
        <v>150</v>
      </c>
      <c r="T86" s="152">
        <f>SUMPRODUCT(-('Fluxo de Gastos Gerais'!$B$4:$B$1003=Analítico!$B86),-(Analítico!T$1&gt;='Fluxo de Gastos Gerais'!$D$4:$D$1003),-(Analítico!T$1&lt;='Fluxo de Gastos Gerais'!$E$4:$E$1003),-('Fluxo de Gastos Gerais'!$C$4:$C$1003))</f>
        <v>150</v>
      </c>
      <c r="U86" s="152">
        <f>SUMPRODUCT(-('Fluxo de Gastos Gerais'!$B$4:$B$1003=Analítico!$B86),-(Analítico!U$1&gt;='Fluxo de Gastos Gerais'!$D$4:$D$1003),-(Analítico!U$1&lt;='Fluxo de Gastos Gerais'!$E$4:$E$1003),-('Fluxo de Gastos Gerais'!$C$4:$C$1003))</f>
        <v>150</v>
      </c>
      <c r="V86" s="152">
        <f>SUMPRODUCT(-('Fluxo de Gastos Gerais'!$B$4:$B$1003=Analítico!$B86),-(Analítico!V$1&gt;='Fluxo de Gastos Gerais'!$D$4:$D$1003),-(Analítico!V$1&lt;='Fluxo de Gastos Gerais'!$E$4:$E$1003),-('Fluxo de Gastos Gerais'!$C$4:$C$1003))</f>
        <v>150</v>
      </c>
      <c r="W86" s="152">
        <f>SUMPRODUCT(-('Fluxo de Gastos Gerais'!$B$4:$B$1003=Analítico!$B86),-(Analítico!W$1&gt;='Fluxo de Gastos Gerais'!$D$4:$D$1003),-(Analítico!W$1&lt;='Fluxo de Gastos Gerais'!$E$4:$E$1003),-('Fluxo de Gastos Gerais'!$C$4:$C$1003))</f>
        <v>150</v>
      </c>
      <c r="X86" s="152">
        <f>SUMPRODUCT(-('Fluxo de Gastos Gerais'!$B$4:$B$1003=Analítico!$B86),-(Analítico!X$1&gt;='Fluxo de Gastos Gerais'!$D$4:$D$1003),-(Analítico!X$1&lt;='Fluxo de Gastos Gerais'!$E$4:$E$1003),-('Fluxo de Gastos Gerais'!$C$4:$C$1003))</f>
        <v>150</v>
      </c>
      <c r="Y86" s="152">
        <f>SUMPRODUCT(-('Fluxo de Gastos Gerais'!$B$4:$B$1003=Analítico!$B86),-(Analítico!Y$1&gt;='Fluxo de Gastos Gerais'!$D$4:$D$1003),-(Analítico!Y$1&lt;='Fluxo de Gastos Gerais'!$E$4:$E$1003),-('Fluxo de Gastos Gerais'!$C$4:$C$1003))</f>
        <v>150</v>
      </c>
      <c r="Z86" s="152">
        <f>SUMPRODUCT(-('Fluxo de Gastos Gerais'!$B$4:$B$1003=Analítico!$B86),-(Analítico!Z$1&gt;='Fluxo de Gastos Gerais'!$D$4:$D$1003),-(Analítico!Z$1&lt;='Fluxo de Gastos Gerais'!$E$4:$E$1003),-('Fluxo de Gastos Gerais'!$C$4:$C$1003))</f>
        <v>150</v>
      </c>
      <c r="AA86" s="152">
        <f>SUMPRODUCT(-('Fluxo de Gastos Gerais'!$B$4:$B$1003=Analítico!$B86),-(Analítico!AA$1&gt;='Fluxo de Gastos Gerais'!$D$4:$D$1003),-(Analítico!AA$1&lt;='Fluxo de Gastos Gerais'!$E$4:$E$1003),-('Fluxo de Gastos Gerais'!$C$4:$C$1003))</f>
        <v>0</v>
      </c>
      <c r="AB86" s="152">
        <f>SUMPRODUCT(-('Fluxo de Gastos Gerais'!$B$4:$B$1003=Analítico!$B86),-(Analítico!AB$1&gt;='Fluxo de Gastos Gerais'!$D$4:$D$1003),-(Analítico!AB$1&lt;='Fluxo de Gastos Gerais'!$E$4:$E$1003),-('Fluxo de Gastos Gerais'!$C$4:$C$1003))</f>
        <v>0</v>
      </c>
      <c r="AC86" s="152">
        <f>SUMPRODUCT(-('Fluxo de Gastos Gerais'!$B$4:$B$1003=Analítico!$B86),-(Analítico!AC$1&gt;='Fluxo de Gastos Gerais'!$D$4:$D$1003),-(Analítico!AC$1&lt;='Fluxo de Gastos Gerais'!$E$4:$E$1003),-('Fluxo de Gastos Gerais'!$C$4:$C$1003))</f>
        <v>0</v>
      </c>
      <c r="AD86" s="152">
        <f>SUMPRODUCT(-('Fluxo de Gastos Gerais'!$B$4:$B$1003=Analítico!$B86),-(Analítico!AD$1&gt;='Fluxo de Gastos Gerais'!$D$4:$D$1003),-(Analítico!AD$1&lt;='Fluxo de Gastos Gerais'!$E$4:$E$1003),-('Fluxo de Gastos Gerais'!$C$4:$C$1003))</f>
        <v>0</v>
      </c>
      <c r="AE86" s="152">
        <f>SUMPRODUCT(-('Fluxo de Gastos Gerais'!$B$4:$B$1003=Analítico!$B86),-(Analítico!AE$1&gt;='Fluxo de Gastos Gerais'!$D$4:$D$1003),-(Analítico!AE$1&lt;='Fluxo de Gastos Gerais'!$E$4:$E$1003),-('Fluxo de Gastos Gerais'!$C$4:$C$1003))</f>
        <v>0</v>
      </c>
      <c r="AF86" s="152">
        <f>SUMPRODUCT(-('Fluxo de Gastos Gerais'!$B$4:$B$1003=Analítico!$B86),-(Analítico!AF$1&gt;='Fluxo de Gastos Gerais'!$D$4:$D$1003),-(Analítico!AF$1&lt;='Fluxo de Gastos Gerais'!$E$4:$E$1003),-('Fluxo de Gastos Gerais'!$C$4:$C$1003))</f>
        <v>0</v>
      </c>
      <c r="AG86" s="152">
        <f>SUMPRODUCT(-('Fluxo de Gastos Gerais'!$B$4:$B$1003=Analítico!$B86),-(Analítico!AG$1&gt;='Fluxo de Gastos Gerais'!$D$4:$D$1003),-(Analítico!AG$1&lt;='Fluxo de Gastos Gerais'!$E$4:$E$1003),-('Fluxo de Gastos Gerais'!$C$4:$C$1003))</f>
        <v>0</v>
      </c>
      <c r="AH86" s="152">
        <f>SUMPRODUCT(-('Fluxo de Gastos Gerais'!$B$4:$B$1003=Analítico!$B86),-(Analítico!AH$1&gt;='Fluxo de Gastos Gerais'!$D$4:$D$1003),-(Analítico!AH$1&lt;='Fluxo de Gastos Gerais'!$E$4:$E$1003),-('Fluxo de Gastos Gerais'!$C$4:$C$1003))</f>
        <v>0</v>
      </c>
      <c r="AI86" s="152">
        <f>SUMPRODUCT(-('Fluxo de Gastos Gerais'!$B$4:$B$1003=Analítico!$B86),-(Analítico!AI$1&gt;='Fluxo de Gastos Gerais'!$D$4:$D$1003),-(Analítico!AI$1&lt;='Fluxo de Gastos Gerais'!$E$4:$E$1003),-('Fluxo de Gastos Gerais'!$C$4:$C$1003))</f>
        <v>0</v>
      </c>
      <c r="AJ86" s="152">
        <f>SUMPRODUCT(-('Fluxo de Gastos Gerais'!$B$4:$B$1003=Analítico!$B86),-(Analítico!AJ$1&gt;='Fluxo de Gastos Gerais'!$D$4:$D$1003),-(Analítico!AJ$1&lt;='Fluxo de Gastos Gerais'!$E$4:$E$1003),-('Fluxo de Gastos Gerais'!$C$4:$C$1003))</f>
        <v>0</v>
      </c>
      <c r="AK86" s="152">
        <f>SUMPRODUCT(-('Fluxo de Gastos Gerais'!$B$4:$B$1003=Analítico!$B86),-(Analítico!AK$1&gt;='Fluxo de Gastos Gerais'!$D$4:$D$1003),-(Analítico!AK$1&lt;='Fluxo de Gastos Gerais'!$E$4:$E$1003),-('Fluxo de Gastos Gerais'!$C$4:$C$1003))</f>
        <v>0</v>
      </c>
      <c r="AL86" s="152">
        <f>SUMPRODUCT(-('Fluxo de Gastos Gerais'!$B$4:$B$1003=Analítico!$B86),-(Analítico!AL$1&gt;='Fluxo de Gastos Gerais'!$D$4:$D$1003),-(Analítico!AL$1&lt;='Fluxo de Gastos Gerais'!$E$4:$E$1003),-('Fluxo de Gastos Gerais'!$C$4:$C$1003))</f>
        <v>0</v>
      </c>
      <c r="AM86" s="147">
        <f t="shared" ref="AM86:AM114" si="50">SUM(C86:AL86)</f>
        <v>3420</v>
      </c>
      <c r="AN86" s="159">
        <f t="shared" ref="AN86:AN116" ca="1" si="51">IF($AM$133=0,0,AM86/$AM$133)</f>
        <v>8.9085648278025467E-4</v>
      </c>
      <c r="AX86" s="254"/>
      <c r="AY86" s="254"/>
    </row>
    <row r="87" spans="1:51" s="101" customFormat="1" ht="23.25" customHeight="1">
      <c r="A87" s="221" t="s">
        <v>224</v>
      </c>
      <c r="B87" s="224" t="s">
        <v>91</v>
      </c>
      <c r="C87" s="152">
        <f>SUMPRODUCT(-('Fluxo de Gastos Gerais'!$B$4:$B$1003=Analítico!$B87),-(Analítico!C$1&gt;='Fluxo de Gastos Gerais'!$D$4:$D$1003),-(Analítico!C$1&lt;='Fluxo de Gastos Gerais'!$E$4:$E$1003),-('Fluxo de Gastos Gerais'!$C$4:$C$1003))</f>
        <v>0</v>
      </c>
      <c r="D87" s="152">
        <f>SUMPRODUCT(-('Fluxo de Gastos Gerais'!$B$4:$B$1003=Analítico!$B87),-(Analítico!D$1&gt;='Fluxo de Gastos Gerais'!$D$4:$D$1003),-(Analítico!D$1&lt;='Fluxo de Gastos Gerais'!$E$4:$E$1003),-('Fluxo de Gastos Gerais'!$C$4:$C$1003))</f>
        <v>0</v>
      </c>
      <c r="E87" s="152">
        <f>SUMPRODUCT(-('Fluxo de Gastos Gerais'!$B$4:$B$1003=Analítico!$B87),-(Analítico!E$1&gt;='Fluxo de Gastos Gerais'!$D$4:$D$1003),-(Analítico!E$1&lt;='Fluxo de Gastos Gerais'!$E$4:$E$1003),-('Fluxo de Gastos Gerais'!$C$4:$C$1003))</f>
        <v>0</v>
      </c>
      <c r="F87" s="152">
        <f>SUMPRODUCT(-('Fluxo de Gastos Gerais'!$B$4:$B$1003=Analítico!$B87),-(Analítico!F$1&gt;='Fluxo de Gastos Gerais'!$D$4:$D$1003),-(Analítico!F$1&lt;='Fluxo de Gastos Gerais'!$E$4:$E$1003),-('Fluxo de Gastos Gerais'!$C$4:$C$1003))</f>
        <v>0</v>
      </c>
      <c r="G87" s="152">
        <f>SUMPRODUCT(-('Fluxo de Gastos Gerais'!$B$4:$B$1003=Analítico!$B87),-(Analítico!G$1&gt;='Fluxo de Gastos Gerais'!$D$4:$D$1003),-(Analítico!G$1&lt;='Fluxo de Gastos Gerais'!$E$4:$E$1003),-('Fluxo de Gastos Gerais'!$C$4:$C$1003))</f>
        <v>0</v>
      </c>
      <c r="H87" s="152">
        <f>SUMPRODUCT(-('Fluxo de Gastos Gerais'!$B$4:$B$1003=Analítico!$B87),-(Analítico!H$1&gt;='Fluxo de Gastos Gerais'!$D$4:$D$1003),-(Analítico!H$1&lt;='Fluxo de Gastos Gerais'!$E$4:$E$1003),-('Fluxo de Gastos Gerais'!$C$4:$C$1003))</f>
        <v>0</v>
      </c>
      <c r="I87" s="152">
        <f>SUMPRODUCT(-('Fluxo de Gastos Gerais'!$B$4:$B$1003=Analítico!$B87),-(Analítico!I$1&gt;='Fluxo de Gastos Gerais'!$D$4:$D$1003),-(Analítico!I$1&lt;='Fluxo de Gastos Gerais'!$E$4:$E$1003),-('Fluxo de Gastos Gerais'!$C$4:$C$1003))</f>
        <v>0</v>
      </c>
      <c r="J87" s="152">
        <f>SUMPRODUCT(-('Fluxo de Gastos Gerais'!$B$4:$B$1003=Analítico!$B87),-(Analítico!J$1&gt;='Fluxo de Gastos Gerais'!$D$4:$D$1003),-(Analítico!J$1&lt;='Fluxo de Gastos Gerais'!$E$4:$E$1003),-('Fluxo de Gastos Gerais'!$C$4:$C$1003))</f>
        <v>0</v>
      </c>
      <c r="K87" s="152">
        <f>SUMPRODUCT(-('Fluxo de Gastos Gerais'!$B$4:$B$1003=Analítico!$B87),-(Analítico!K$1&gt;='Fluxo de Gastos Gerais'!$D$4:$D$1003),-(Analítico!K$1&lt;='Fluxo de Gastos Gerais'!$E$4:$E$1003),-('Fluxo de Gastos Gerais'!$C$4:$C$1003))</f>
        <v>0</v>
      </c>
      <c r="L87" s="152">
        <f>SUMPRODUCT(-('Fluxo de Gastos Gerais'!$B$4:$B$1003=Analítico!$B87),-(Analítico!L$1&gt;='Fluxo de Gastos Gerais'!$D$4:$D$1003),-(Analítico!L$1&lt;='Fluxo de Gastos Gerais'!$E$4:$E$1003),-('Fluxo de Gastos Gerais'!$C$4:$C$1003))</f>
        <v>0</v>
      </c>
      <c r="M87" s="152">
        <f>SUMPRODUCT(-('Fluxo de Gastos Gerais'!$B$4:$B$1003=Analítico!$B87),-(Analítico!M$1&gt;='Fluxo de Gastos Gerais'!$D$4:$D$1003),-(Analítico!M$1&lt;='Fluxo de Gastos Gerais'!$E$4:$E$1003),-('Fluxo de Gastos Gerais'!$C$4:$C$1003))</f>
        <v>0</v>
      </c>
      <c r="N87" s="152">
        <f>SUMPRODUCT(-('Fluxo de Gastos Gerais'!$B$4:$B$1003=Analítico!$B87),-(Analítico!N$1&gt;='Fluxo de Gastos Gerais'!$D$4:$D$1003),-(Analítico!N$1&lt;='Fluxo de Gastos Gerais'!$E$4:$E$1003),-('Fluxo de Gastos Gerais'!$C$4:$C$1003))</f>
        <v>0</v>
      </c>
      <c r="O87" s="152">
        <f>SUMPRODUCT(-('Fluxo de Gastos Gerais'!$B$4:$B$1003=Analítico!$B87),-(Analítico!O$1&gt;='Fluxo de Gastos Gerais'!$D$4:$D$1003),-(Analítico!O$1&lt;='Fluxo de Gastos Gerais'!$E$4:$E$1003),-('Fluxo de Gastos Gerais'!$C$4:$C$1003))</f>
        <v>0</v>
      </c>
      <c r="P87" s="152">
        <f>SUMPRODUCT(-('Fluxo de Gastos Gerais'!$B$4:$B$1003=Analítico!$B87),-(Analítico!P$1&gt;='Fluxo de Gastos Gerais'!$D$4:$D$1003),-(Analítico!P$1&lt;='Fluxo de Gastos Gerais'!$E$4:$E$1003),-('Fluxo de Gastos Gerais'!$C$4:$C$1003))</f>
        <v>0</v>
      </c>
      <c r="Q87" s="152">
        <f>SUMPRODUCT(-('Fluxo de Gastos Gerais'!$B$4:$B$1003=Analítico!$B87),-(Analítico!Q$1&gt;='Fluxo de Gastos Gerais'!$D$4:$D$1003),-(Analítico!Q$1&lt;='Fluxo de Gastos Gerais'!$E$4:$E$1003),-('Fluxo de Gastos Gerais'!$C$4:$C$1003))</f>
        <v>0</v>
      </c>
      <c r="R87" s="152">
        <f>SUMPRODUCT(-('Fluxo de Gastos Gerais'!$B$4:$B$1003=Analítico!$B87),-(Analítico!R$1&gt;='Fluxo de Gastos Gerais'!$D$4:$D$1003),-(Analítico!R$1&lt;='Fluxo de Gastos Gerais'!$E$4:$E$1003),-('Fluxo de Gastos Gerais'!$C$4:$C$1003))</f>
        <v>0</v>
      </c>
      <c r="S87" s="152">
        <f>SUMPRODUCT(-('Fluxo de Gastos Gerais'!$B$4:$B$1003=Analítico!$B87),-(Analítico!S$1&gt;='Fluxo de Gastos Gerais'!$D$4:$D$1003),-(Analítico!S$1&lt;='Fluxo de Gastos Gerais'!$E$4:$E$1003),-('Fluxo de Gastos Gerais'!$C$4:$C$1003))</f>
        <v>0</v>
      </c>
      <c r="T87" s="152">
        <f>SUMPRODUCT(-('Fluxo de Gastos Gerais'!$B$4:$B$1003=Analítico!$B87),-(Analítico!T$1&gt;='Fluxo de Gastos Gerais'!$D$4:$D$1003),-(Analítico!T$1&lt;='Fluxo de Gastos Gerais'!$E$4:$E$1003),-('Fluxo de Gastos Gerais'!$C$4:$C$1003))</f>
        <v>0</v>
      </c>
      <c r="U87" s="152">
        <f>SUMPRODUCT(-('Fluxo de Gastos Gerais'!$B$4:$B$1003=Analítico!$B87),-(Analítico!U$1&gt;='Fluxo de Gastos Gerais'!$D$4:$D$1003),-(Analítico!U$1&lt;='Fluxo de Gastos Gerais'!$E$4:$E$1003),-('Fluxo de Gastos Gerais'!$C$4:$C$1003))</f>
        <v>0</v>
      </c>
      <c r="V87" s="152">
        <f>SUMPRODUCT(-('Fluxo de Gastos Gerais'!$B$4:$B$1003=Analítico!$B87),-(Analítico!V$1&gt;='Fluxo de Gastos Gerais'!$D$4:$D$1003),-(Analítico!V$1&lt;='Fluxo de Gastos Gerais'!$E$4:$E$1003),-('Fluxo de Gastos Gerais'!$C$4:$C$1003))</f>
        <v>0</v>
      </c>
      <c r="W87" s="152">
        <f>SUMPRODUCT(-('Fluxo de Gastos Gerais'!$B$4:$B$1003=Analítico!$B87),-(Analítico!W$1&gt;='Fluxo de Gastos Gerais'!$D$4:$D$1003),-(Analítico!W$1&lt;='Fluxo de Gastos Gerais'!$E$4:$E$1003),-('Fluxo de Gastos Gerais'!$C$4:$C$1003))</f>
        <v>0</v>
      </c>
      <c r="X87" s="152">
        <f>SUMPRODUCT(-('Fluxo de Gastos Gerais'!$B$4:$B$1003=Analítico!$B87),-(Analítico!X$1&gt;='Fluxo de Gastos Gerais'!$D$4:$D$1003),-(Analítico!X$1&lt;='Fluxo de Gastos Gerais'!$E$4:$E$1003),-('Fluxo de Gastos Gerais'!$C$4:$C$1003))</f>
        <v>0</v>
      </c>
      <c r="Y87" s="152">
        <f>SUMPRODUCT(-('Fluxo de Gastos Gerais'!$B$4:$B$1003=Analítico!$B87),-(Analítico!Y$1&gt;='Fluxo de Gastos Gerais'!$D$4:$D$1003),-(Analítico!Y$1&lt;='Fluxo de Gastos Gerais'!$E$4:$E$1003),-('Fluxo de Gastos Gerais'!$C$4:$C$1003))</f>
        <v>0</v>
      </c>
      <c r="Z87" s="152">
        <f>SUMPRODUCT(-('Fluxo de Gastos Gerais'!$B$4:$B$1003=Analítico!$B87),-(Analítico!Z$1&gt;='Fluxo de Gastos Gerais'!$D$4:$D$1003),-(Analítico!Z$1&lt;='Fluxo de Gastos Gerais'!$E$4:$E$1003),-('Fluxo de Gastos Gerais'!$C$4:$C$1003))</f>
        <v>0</v>
      </c>
      <c r="AA87" s="152">
        <f>SUMPRODUCT(-('Fluxo de Gastos Gerais'!$B$4:$B$1003=Analítico!$B87),-(Analítico!AA$1&gt;='Fluxo de Gastos Gerais'!$D$4:$D$1003),-(Analítico!AA$1&lt;='Fluxo de Gastos Gerais'!$E$4:$E$1003),-('Fluxo de Gastos Gerais'!$C$4:$C$1003))</f>
        <v>0</v>
      </c>
      <c r="AB87" s="152">
        <f>SUMPRODUCT(-('Fluxo de Gastos Gerais'!$B$4:$B$1003=Analítico!$B87),-(Analítico!AB$1&gt;='Fluxo de Gastos Gerais'!$D$4:$D$1003),-(Analítico!AB$1&lt;='Fluxo de Gastos Gerais'!$E$4:$E$1003),-('Fluxo de Gastos Gerais'!$C$4:$C$1003))</f>
        <v>0</v>
      </c>
      <c r="AC87" s="152">
        <f>SUMPRODUCT(-('Fluxo de Gastos Gerais'!$B$4:$B$1003=Analítico!$B87),-(Analítico!AC$1&gt;='Fluxo de Gastos Gerais'!$D$4:$D$1003),-(Analítico!AC$1&lt;='Fluxo de Gastos Gerais'!$E$4:$E$1003),-('Fluxo de Gastos Gerais'!$C$4:$C$1003))</f>
        <v>0</v>
      </c>
      <c r="AD87" s="152">
        <f>SUMPRODUCT(-('Fluxo de Gastos Gerais'!$B$4:$B$1003=Analítico!$B87),-(Analítico!AD$1&gt;='Fluxo de Gastos Gerais'!$D$4:$D$1003),-(Analítico!AD$1&lt;='Fluxo de Gastos Gerais'!$E$4:$E$1003),-('Fluxo de Gastos Gerais'!$C$4:$C$1003))</f>
        <v>0</v>
      </c>
      <c r="AE87" s="152">
        <f>SUMPRODUCT(-('Fluxo de Gastos Gerais'!$B$4:$B$1003=Analítico!$B87),-(Analítico!AE$1&gt;='Fluxo de Gastos Gerais'!$D$4:$D$1003),-(Analítico!AE$1&lt;='Fluxo de Gastos Gerais'!$E$4:$E$1003),-('Fluxo de Gastos Gerais'!$C$4:$C$1003))</f>
        <v>0</v>
      </c>
      <c r="AF87" s="152">
        <f>SUMPRODUCT(-('Fluxo de Gastos Gerais'!$B$4:$B$1003=Analítico!$B87),-(Analítico!AF$1&gt;='Fluxo de Gastos Gerais'!$D$4:$D$1003),-(Analítico!AF$1&lt;='Fluxo de Gastos Gerais'!$E$4:$E$1003),-('Fluxo de Gastos Gerais'!$C$4:$C$1003))</f>
        <v>0</v>
      </c>
      <c r="AG87" s="152">
        <f>SUMPRODUCT(-('Fluxo de Gastos Gerais'!$B$4:$B$1003=Analítico!$B87),-(Analítico!AG$1&gt;='Fluxo de Gastos Gerais'!$D$4:$D$1003),-(Analítico!AG$1&lt;='Fluxo de Gastos Gerais'!$E$4:$E$1003),-('Fluxo de Gastos Gerais'!$C$4:$C$1003))</f>
        <v>0</v>
      </c>
      <c r="AH87" s="152">
        <f>SUMPRODUCT(-('Fluxo de Gastos Gerais'!$B$4:$B$1003=Analítico!$B87),-(Analítico!AH$1&gt;='Fluxo de Gastos Gerais'!$D$4:$D$1003),-(Analítico!AH$1&lt;='Fluxo de Gastos Gerais'!$E$4:$E$1003),-('Fluxo de Gastos Gerais'!$C$4:$C$1003))</f>
        <v>0</v>
      </c>
      <c r="AI87" s="152">
        <f>SUMPRODUCT(-('Fluxo de Gastos Gerais'!$B$4:$B$1003=Analítico!$B87),-(Analítico!AI$1&gt;='Fluxo de Gastos Gerais'!$D$4:$D$1003),-(Analítico!AI$1&lt;='Fluxo de Gastos Gerais'!$E$4:$E$1003),-('Fluxo de Gastos Gerais'!$C$4:$C$1003))</f>
        <v>0</v>
      </c>
      <c r="AJ87" s="152">
        <f>SUMPRODUCT(-('Fluxo de Gastos Gerais'!$B$4:$B$1003=Analítico!$B87),-(Analítico!AJ$1&gt;='Fluxo de Gastos Gerais'!$D$4:$D$1003),-(Analítico!AJ$1&lt;='Fluxo de Gastos Gerais'!$E$4:$E$1003),-('Fluxo de Gastos Gerais'!$C$4:$C$1003))</f>
        <v>0</v>
      </c>
      <c r="AK87" s="152">
        <f>SUMPRODUCT(-('Fluxo de Gastos Gerais'!$B$4:$B$1003=Analítico!$B87),-(Analítico!AK$1&gt;='Fluxo de Gastos Gerais'!$D$4:$D$1003),-(Analítico!AK$1&lt;='Fluxo de Gastos Gerais'!$E$4:$E$1003),-('Fluxo de Gastos Gerais'!$C$4:$C$1003))</f>
        <v>0</v>
      </c>
      <c r="AL87" s="152">
        <f>SUMPRODUCT(-('Fluxo de Gastos Gerais'!$B$4:$B$1003=Analítico!$B87),-(Analítico!AL$1&gt;='Fluxo de Gastos Gerais'!$D$4:$D$1003),-(Analítico!AL$1&lt;='Fluxo de Gastos Gerais'!$E$4:$E$1003),-('Fluxo de Gastos Gerais'!$C$4:$C$1003))</f>
        <v>0</v>
      </c>
      <c r="AM87" s="147">
        <f t="shared" si="50"/>
        <v>0</v>
      </c>
      <c r="AN87" s="159">
        <f t="shared" ca="1" si="51"/>
        <v>0</v>
      </c>
      <c r="AX87" s="254"/>
      <c r="AY87" s="254"/>
    </row>
    <row r="88" spans="1:51" s="101" customFormat="1" ht="23.25" customHeight="1">
      <c r="A88" s="221" t="s">
        <v>225</v>
      </c>
      <c r="B88" s="224" t="s">
        <v>85</v>
      </c>
      <c r="C88" s="152">
        <f>SUMPRODUCT(-('Fluxo de Gastos Gerais'!$B$4:$B$1003=Analítico!$B88),-(Analítico!C$1&gt;='Fluxo de Gastos Gerais'!$D$4:$D$1003),-(Analítico!C$1&lt;='Fluxo de Gastos Gerais'!$E$4:$E$1003),-('Fluxo de Gastos Gerais'!$C$4:$C$1003))</f>
        <v>0</v>
      </c>
      <c r="D88" s="152">
        <f>SUMPRODUCT(-('Fluxo de Gastos Gerais'!$B$4:$B$1003=Analítico!$B88),-(Analítico!D$1&gt;='Fluxo de Gastos Gerais'!$D$4:$D$1003),-(Analítico!D$1&lt;='Fluxo de Gastos Gerais'!$E$4:$E$1003),-('Fluxo de Gastos Gerais'!$C$4:$C$1003))</f>
        <v>0</v>
      </c>
      <c r="E88" s="152">
        <f>SUMPRODUCT(-('Fluxo de Gastos Gerais'!$B$4:$B$1003=Analítico!$B88),-(Analítico!E$1&gt;='Fluxo de Gastos Gerais'!$D$4:$D$1003),-(Analítico!E$1&lt;='Fluxo de Gastos Gerais'!$E$4:$E$1003),-('Fluxo de Gastos Gerais'!$C$4:$C$1003))</f>
        <v>0</v>
      </c>
      <c r="F88" s="152">
        <f>SUMPRODUCT(-('Fluxo de Gastos Gerais'!$B$4:$B$1003=Analítico!$B88),-(Analítico!F$1&gt;='Fluxo de Gastos Gerais'!$D$4:$D$1003),-(Analítico!F$1&lt;='Fluxo de Gastos Gerais'!$E$4:$E$1003),-('Fluxo de Gastos Gerais'!$C$4:$C$1003))</f>
        <v>0</v>
      </c>
      <c r="G88" s="152">
        <f>SUMPRODUCT(-('Fluxo de Gastos Gerais'!$B$4:$B$1003=Analítico!$B88),-(Analítico!G$1&gt;='Fluxo de Gastos Gerais'!$D$4:$D$1003),-(Analítico!G$1&lt;='Fluxo de Gastos Gerais'!$E$4:$E$1003),-('Fluxo de Gastos Gerais'!$C$4:$C$1003))</f>
        <v>0</v>
      </c>
      <c r="H88" s="152">
        <f>SUMPRODUCT(-('Fluxo de Gastos Gerais'!$B$4:$B$1003=Analítico!$B88),-(Analítico!H$1&gt;='Fluxo de Gastos Gerais'!$D$4:$D$1003),-(Analítico!H$1&lt;='Fluxo de Gastos Gerais'!$E$4:$E$1003),-('Fluxo de Gastos Gerais'!$C$4:$C$1003))</f>
        <v>0</v>
      </c>
      <c r="I88" s="152">
        <f>SUMPRODUCT(-('Fluxo de Gastos Gerais'!$B$4:$B$1003=Analítico!$B88),-(Analítico!I$1&gt;='Fluxo de Gastos Gerais'!$D$4:$D$1003),-(Analítico!I$1&lt;='Fluxo de Gastos Gerais'!$E$4:$E$1003),-('Fluxo de Gastos Gerais'!$C$4:$C$1003))</f>
        <v>0</v>
      </c>
      <c r="J88" s="152">
        <f>SUMPRODUCT(-('Fluxo de Gastos Gerais'!$B$4:$B$1003=Analítico!$B88),-(Analítico!J$1&gt;='Fluxo de Gastos Gerais'!$D$4:$D$1003),-(Analítico!J$1&lt;='Fluxo de Gastos Gerais'!$E$4:$E$1003),-('Fluxo de Gastos Gerais'!$C$4:$C$1003))</f>
        <v>0</v>
      </c>
      <c r="K88" s="152">
        <f>SUMPRODUCT(-('Fluxo de Gastos Gerais'!$B$4:$B$1003=Analítico!$B88),-(Analítico!K$1&gt;='Fluxo de Gastos Gerais'!$D$4:$D$1003),-(Analítico!K$1&lt;='Fluxo de Gastos Gerais'!$E$4:$E$1003),-('Fluxo de Gastos Gerais'!$C$4:$C$1003))</f>
        <v>0</v>
      </c>
      <c r="L88" s="152">
        <f>SUMPRODUCT(-('Fluxo de Gastos Gerais'!$B$4:$B$1003=Analítico!$B88),-(Analítico!L$1&gt;='Fluxo de Gastos Gerais'!$D$4:$D$1003),-(Analítico!L$1&lt;='Fluxo de Gastos Gerais'!$E$4:$E$1003),-('Fluxo de Gastos Gerais'!$C$4:$C$1003))</f>
        <v>0</v>
      </c>
      <c r="M88" s="152">
        <f>SUMPRODUCT(-('Fluxo de Gastos Gerais'!$B$4:$B$1003=Analítico!$B88),-(Analítico!M$1&gt;='Fluxo de Gastos Gerais'!$D$4:$D$1003),-(Analítico!M$1&lt;='Fluxo de Gastos Gerais'!$E$4:$E$1003),-('Fluxo de Gastos Gerais'!$C$4:$C$1003))</f>
        <v>0</v>
      </c>
      <c r="N88" s="152">
        <f>SUMPRODUCT(-('Fluxo de Gastos Gerais'!$B$4:$B$1003=Analítico!$B88),-(Analítico!N$1&gt;='Fluxo de Gastos Gerais'!$D$4:$D$1003),-(Analítico!N$1&lt;='Fluxo de Gastos Gerais'!$E$4:$E$1003),-('Fluxo de Gastos Gerais'!$C$4:$C$1003))</f>
        <v>0</v>
      </c>
      <c r="O88" s="152">
        <f>SUMPRODUCT(-('Fluxo de Gastos Gerais'!$B$4:$B$1003=Analítico!$B88),-(Analítico!O$1&gt;='Fluxo de Gastos Gerais'!$D$4:$D$1003),-(Analítico!O$1&lt;='Fluxo de Gastos Gerais'!$E$4:$E$1003),-('Fluxo de Gastos Gerais'!$C$4:$C$1003))</f>
        <v>0</v>
      </c>
      <c r="P88" s="152">
        <f>SUMPRODUCT(-('Fluxo de Gastos Gerais'!$B$4:$B$1003=Analítico!$B88),-(Analítico!P$1&gt;='Fluxo de Gastos Gerais'!$D$4:$D$1003),-(Analítico!P$1&lt;='Fluxo de Gastos Gerais'!$E$4:$E$1003),-('Fluxo de Gastos Gerais'!$C$4:$C$1003))</f>
        <v>0</v>
      </c>
      <c r="Q88" s="152">
        <f>SUMPRODUCT(-('Fluxo de Gastos Gerais'!$B$4:$B$1003=Analítico!$B88),-(Analítico!Q$1&gt;='Fluxo de Gastos Gerais'!$D$4:$D$1003),-(Analítico!Q$1&lt;='Fluxo de Gastos Gerais'!$E$4:$E$1003),-('Fluxo de Gastos Gerais'!$C$4:$C$1003))</f>
        <v>0</v>
      </c>
      <c r="R88" s="152">
        <f>SUMPRODUCT(-('Fluxo de Gastos Gerais'!$B$4:$B$1003=Analítico!$B88),-(Analítico!R$1&gt;='Fluxo de Gastos Gerais'!$D$4:$D$1003),-(Analítico!R$1&lt;='Fluxo de Gastos Gerais'!$E$4:$E$1003),-('Fluxo de Gastos Gerais'!$C$4:$C$1003))</f>
        <v>0</v>
      </c>
      <c r="S88" s="152">
        <f>SUMPRODUCT(-('Fluxo de Gastos Gerais'!$B$4:$B$1003=Analítico!$B88),-(Analítico!S$1&gt;='Fluxo de Gastos Gerais'!$D$4:$D$1003),-(Analítico!S$1&lt;='Fluxo de Gastos Gerais'!$E$4:$E$1003),-('Fluxo de Gastos Gerais'!$C$4:$C$1003))</f>
        <v>0</v>
      </c>
      <c r="T88" s="152">
        <f>SUMPRODUCT(-('Fluxo de Gastos Gerais'!$B$4:$B$1003=Analítico!$B88),-(Analítico!T$1&gt;='Fluxo de Gastos Gerais'!$D$4:$D$1003),-(Analítico!T$1&lt;='Fluxo de Gastos Gerais'!$E$4:$E$1003),-('Fluxo de Gastos Gerais'!$C$4:$C$1003))</f>
        <v>0</v>
      </c>
      <c r="U88" s="152">
        <f>SUMPRODUCT(-('Fluxo de Gastos Gerais'!$B$4:$B$1003=Analítico!$B88),-(Analítico!U$1&gt;='Fluxo de Gastos Gerais'!$D$4:$D$1003),-(Analítico!U$1&lt;='Fluxo de Gastos Gerais'!$E$4:$E$1003),-('Fluxo de Gastos Gerais'!$C$4:$C$1003))</f>
        <v>0</v>
      </c>
      <c r="V88" s="152">
        <f>SUMPRODUCT(-('Fluxo de Gastos Gerais'!$B$4:$B$1003=Analítico!$B88),-(Analítico!V$1&gt;='Fluxo de Gastos Gerais'!$D$4:$D$1003),-(Analítico!V$1&lt;='Fluxo de Gastos Gerais'!$E$4:$E$1003),-('Fluxo de Gastos Gerais'!$C$4:$C$1003))</f>
        <v>0</v>
      </c>
      <c r="W88" s="152">
        <f>SUMPRODUCT(-('Fluxo de Gastos Gerais'!$B$4:$B$1003=Analítico!$B88),-(Analítico!W$1&gt;='Fluxo de Gastos Gerais'!$D$4:$D$1003),-(Analítico!W$1&lt;='Fluxo de Gastos Gerais'!$E$4:$E$1003),-('Fluxo de Gastos Gerais'!$C$4:$C$1003))</f>
        <v>0</v>
      </c>
      <c r="X88" s="152">
        <f>SUMPRODUCT(-('Fluxo de Gastos Gerais'!$B$4:$B$1003=Analítico!$B88),-(Analítico!X$1&gt;='Fluxo de Gastos Gerais'!$D$4:$D$1003),-(Analítico!X$1&lt;='Fluxo de Gastos Gerais'!$E$4:$E$1003),-('Fluxo de Gastos Gerais'!$C$4:$C$1003))</f>
        <v>0</v>
      </c>
      <c r="Y88" s="152">
        <f>SUMPRODUCT(-('Fluxo de Gastos Gerais'!$B$4:$B$1003=Analítico!$B88),-(Analítico!Y$1&gt;='Fluxo de Gastos Gerais'!$D$4:$D$1003),-(Analítico!Y$1&lt;='Fluxo de Gastos Gerais'!$E$4:$E$1003),-('Fluxo de Gastos Gerais'!$C$4:$C$1003))</f>
        <v>0</v>
      </c>
      <c r="Z88" s="152">
        <f>SUMPRODUCT(-('Fluxo de Gastos Gerais'!$B$4:$B$1003=Analítico!$B88),-(Analítico!Z$1&gt;='Fluxo de Gastos Gerais'!$D$4:$D$1003),-(Analítico!Z$1&lt;='Fluxo de Gastos Gerais'!$E$4:$E$1003),-('Fluxo de Gastos Gerais'!$C$4:$C$1003))</f>
        <v>0</v>
      </c>
      <c r="AA88" s="152">
        <f>SUMPRODUCT(-('Fluxo de Gastos Gerais'!$B$4:$B$1003=Analítico!$B88),-(Analítico!AA$1&gt;='Fluxo de Gastos Gerais'!$D$4:$D$1003),-(Analítico!AA$1&lt;='Fluxo de Gastos Gerais'!$E$4:$E$1003),-('Fluxo de Gastos Gerais'!$C$4:$C$1003))</f>
        <v>0</v>
      </c>
      <c r="AB88" s="152">
        <f>SUMPRODUCT(-('Fluxo de Gastos Gerais'!$B$4:$B$1003=Analítico!$B88),-(Analítico!AB$1&gt;='Fluxo de Gastos Gerais'!$D$4:$D$1003),-(Analítico!AB$1&lt;='Fluxo de Gastos Gerais'!$E$4:$E$1003),-('Fluxo de Gastos Gerais'!$C$4:$C$1003))</f>
        <v>0</v>
      </c>
      <c r="AC88" s="152">
        <f>SUMPRODUCT(-('Fluxo de Gastos Gerais'!$B$4:$B$1003=Analítico!$B88),-(Analítico!AC$1&gt;='Fluxo de Gastos Gerais'!$D$4:$D$1003),-(Analítico!AC$1&lt;='Fluxo de Gastos Gerais'!$E$4:$E$1003),-('Fluxo de Gastos Gerais'!$C$4:$C$1003))</f>
        <v>0</v>
      </c>
      <c r="AD88" s="152">
        <f>SUMPRODUCT(-('Fluxo de Gastos Gerais'!$B$4:$B$1003=Analítico!$B88),-(Analítico!AD$1&gt;='Fluxo de Gastos Gerais'!$D$4:$D$1003),-(Analítico!AD$1&lt;='Fluxo de Gastos Gerais'!$E$4:$E$1003),-('Fluxo de Gastos Gerais'!$C$4:$C$1003))</f>
        <v>0</v>
      </c>
      <c r="AE88" s="152">
        <f>SUMPRODUCT(-('Fluxo de Gastos Gerais'!$B$4:$B$1003=Analítico!$B88),-(Analítico!AE$1&gt;='Fluxo de Gastos Gerais'!$D$4:$D$1003),-(Analítico!AE$1&lt;='Fluxo de Gastos Gerais'!$E$4:$E$1003),-('Fluxo de Gastos Gerais'!$C$4:$C$1003))</f>
        <v>0</v>
      </c>
      <c r="AF88" s="152">
        <f>SUMPRODUCT(-('Fluxo de Gastos Gerais'!$B$4:$B$1003=Analítico!$B88),-(Analítico!AF$1&gt;='Fluxo de Gastos Gerais'!$D$4:$D$1003),-(Analítico!AF$1&lt;='Fluxo de Gastos Gerais'!$E$4:$E$1003),-('Fluxo de Gastos Gerais'!$C$4:$C$1003))</f>
        <v>0</v>
      </c>
      <c r="AG88" s="152">
        <f>SUMPRODUCT(-('Fluxo de Gastos Gerais'!$B$4:$B$1003=Analítico!$B88),-(Analítico!AG$1&gt;='Fluxo de Gastos Gerais'!$D$4:$D$1003),-(Analítico!AG$1&lt;='Fluxo de Gastos Gerais'!$E$4:$E$1003),-('Fluxo de Gastos Gerais'!$C$4:$C$1003))</f>
        <v>0</v>
      </c>
      <c r="AH88" s="152">
        <f>SUMPRODUCT(-('Fluxo de Gastos Gerais'!$B$4:$B$1003=Analítico!$B88),-(Analítico!AH$1&gt;='Fluxo de Gastos Gerais'!$D$4:$D$1003),-(Analítico!AH$1&lt;='Fluxo de Gastos Gerais'!$E$4:$E$1003),-('Fluxo de Gastos Gerais'!$C$4:$C$1003))</f>
        <v>0</v>
      </c>
      <c r="AI88" s="152">
        <f>SUMPRODUCT(-('Fluxo de Gastos Gerais'!$B$4:$B$1003=Analítico!$B88),-(Analítico!AI$1&gt;='Fluxo de Gastos Gerais'!$D$4:$D$1003),-(Analítico!AI$1&lt;='Fluxo de Gastos Gerais'!$E$4:$E$1003),-('Fluxo de Gastos Gerais'!$C$4:$C$1003))</f>
        <v>0</v>
      </c>
      <c r="AJ88" s="152">
        <f>SUMPRODUCT(-('Fluxo de Gastos Gerais'!$B$4:$B$1003=Analítico!$B88),-(Analítico!AJ$1&gt;='Fluxo de Gastos Gerais'!$D$4:$D$1003),-(Analítico!AJ$1&lt;='Fluxo de Gastos Gerais'!$E$4:$E$1003),-('Fluxo de Gastos Gerais'!$C$4:$C$1003))</f>
        <v>0</v>
      </c>
      <c r="AK88" s="152">
        <f>SUMPRODUCT(-('Fluxo de Gastos Gerais'!$B$4:$B$1003=Analítico!$B88),-(Analítico!AK$1&gt;='Fluxo de Gastos Gerais'!$D$4:$D$1003),-(Analítico!AK$1&lt;='Fluxo de Gastos Gerais'!$E$4:$E$1003),-('Fluxo de Gastos Gerais'!$C$4:$C$1003))</f>
        <v>0</v>
      </c>
      <c r="AL88" s="152">
        <f>SUMPRODUCT(-('Fluxo de Gastos Gerais'!$B$4:$B$1003=Analítico!$B88),-(Analítico!AL$1&gt;='Fluxo de Gastos Gerais'!$D$4:$D$1003),-(Analítico!AL$1&lt;='Fluxo de Gastos Gerais'!$E$4:$E$1003),-('Fluxo de Gastos Gerais'!$C$4:$C$1003))</f>
        <v>0</v>
      </c>
      <c r="AM88" s="147">
        <f t="shared" si="50"/>
        <v>0</v>
      </c>
      <c r="AN88" s="159">
        <f t="shared" ca="1" si="51"/>
        <v>0</v>
      </c>
      <c r="AX88" s="254"/>
      <c r="AY88" s="254"/>
    </row>
    <row r="89" spans="1:51" s="101" customFormat="1" ht="23.25" customHeight="1">
      <c r="A89" s="221" t="s">
        <v>226</v>
      </c>
      <c r="B89" s="224" t="s">
        <v>92</v>
      </c>
      <c r="C89" s="152">
        <f>SUMPRODUCT(-('Fluxo de Gastos Gerais'!$B$4:$B$1003=Analítico!$B89),-(Analítico!C$1&gt;='Fluxo de Gastos Gerais'!$D$4:$D$1003),-(Analítico!C$1&lt;='Fluxo de Gastos Gerais'!$E$4:$E$1003),-('Fluxo de Gastos Gerais'!$C$4:$C$1003))</f>
        <v>0</v>
      </c>
      <c r="D89" s="152">
        <f>SUMPRODUCT(-('Fluxo de Gastos Gerais'!$B$4:$B$1003=Analítico!$B89),-(Analítico!D$1&gt;='Fluxo de Gastos Gerais'!$D$4:$D$1003),-(Analítico!D$1&lt;='Fluxo de Gastos Gerais'!$E$4:$E$1003),-('Fluxo de Gastos Gerais'!$C$4:$C$1003))</f>
        <v>0</v>
      </c>
      <c r="E89" s="152">
        <f>SUMPRODUCT(-('Fluxo de Gastos Gerais'!$B$4:$B$1003=Analítico!$B89),-(Analítico!E$1&gt;='Fluxo de Gastos Gerais'!$D$4:$D$1003),-(Analítico!E$1&lt;='Fluxo de Gastos Gerais'!$E$4:$E$1003),-('Fluxo de Gastos Gerais'!$C$4:$C$1003))</f>
        <v>0</v>
      </c>
      <c r="F89" s="152">
        <f>SUMPRODUCT(-('Fluxo de Gastos Gerais'!$B$4:$B$1003=Analítico!$B89),-(Analítico!F$1&gt;='Fluxo de Gastos Gerais'!$D$4:$D$1003),-(Analítico!F$1&lt;='Fluxo de Gastos Gerais'!$E$4:$E$1003),-('Fluxo de Gastos Gerais'!$C$4:$C$1003))</f>
        <v>0</v>
      </c>
      <c r="G89" s="152">
        <f>SUMPRODUCT(-('Fluxo de Gastos Gerais'!$B$4:$B$1003=Analítico!$B89),-(Analítico!G$1&gt;='Fluxo de Gastos Gerais'!$D$4:$D$1003),-(Analítico!G$1&lt;='Fluxo de Gastos Gerais'!$E$4:$E$1003),-('Fluxo de Gastos Gerais'!$C$4:$C$1003))</f>
        <v>0</v>
      </c>
      <c r="H89" s="152">
        <f>SUMPRODUCT(-('Fluxo de Gastos Gerais'!$B$4:$B$1003=Analítico!$B89),-(Analítico!H$1&gt;='Fluxo de Gastos Gerais'!$D$4:$D$1003),-(Analítico!H$1&lt;='Fluxo de Gastos Gerais'!$E$4:$E$1003),-('Fluxo de Gastos Gerais'!$C$4:$C$1003))</f>
        <v>0</v>
      </c>
      <c r="I89" s="152">
        <f>SUMPRODUCT(-('Fluxo de Gastos Gerais'!$B$4:$B$1003=Analítico!$B89),-(Analítico!I$1&gt;='Fluxo de Gastos Gerais'!$D$4:$D$1003),-(Analítico!I$1&lt;='Fluxo de Gastos Gerais'!$E$4:$E$1003),-('Fluxo de Gastos Gerais'!$C$4:$C$1003))</f>
        <v>0</v>
      </c>
      <c r="J89" s="152">
        <f>SUMPRODUCT(-('Fluxo de Gastos Gerais'!$B$4:$B$1003=Analítico!$B89),-(Analítico!J$1&gt;='Fluxo de Gastos Gerais'!$D$4:$D$1003),-(Analítico!J$1&lt;='Fluxo de Gastos Gerais'!$E$4:$E$1003),-('Fluxo de Gastos Gerais'!$C$4:$C$1003))</f>
        <v>0</v>
      </c>
      <c r="K89" s="152">
        <f>SUMPRODUCT(-('Fluxo de Gastos Gerais'!$B$4:$B$1003=Analítico!$B89),-(Analítico!K$1&gt;='Fluxo de Gastos Gerais'!$D$4:$D$1003),-(Analítico!K$1&lt;='Fluxo de Gastos Gerais'!$E$4:$E$1003),-('Fluxo de Gastos Gerais'!$C$4:$C$1003))</f>
        <v>0</v>
      </c>
      <c r="L89" s="152">
        <f>SUMPRODUCT(-('Fluxo de Gastos Gerais'!$B$4:$B$1003=Analítico!$B89),-(Analítico!L$1&gt;='Fluxo de Gastos Gerais'!$D$4:$D$1003),-(Analítico!L$1&lt;='Fluxo de Gastos Gerais'!$E$4:$E$1003),-('Fluxo de Gastos Gerais'!$C$4:$C$1003))</f>
        <v>0</v>
      </c>
      <c r="M89" s="152">
        <f>SUMPRODUCT(-('Fluxo de Gastos Gerais'!$B$4:$B$1003=Analítico!$B89),-(Analítico!M$1&gt;='Fluxo de Gastos Gerais'!$D$4:$D$1003),-(Analítico!M$1&lt;='Fluxo de Gastos Gerais'!$E$4:$E$1003),-('Fluxo de Gastos Gerais'!$C$4:$C$1003))</f>
        <v>0</v>
      </c>
      <c r="N89" s="152">
        <f>SUMPRODUCT(-('Fluxo de Gastos Gerais'!$B$4:$B$1003=Analítico!$B89),-(Analítico!N$1&gt;='Fluxo de Gastos Gerais'!$D$4:$D$1003),-(Analítico!N$1&lt;='Fluxo de Gastos Gerais'!$E$4:$E$1003),-('Fluxo de Gastos Gerais'!$C$4:$C$1003))</f>
        <v>0</v>
      </c>
      <c r="O89" s="152">
        <f>SUMPRODUCT(-('Fluxo de Gastos Gerais'!$B$4:$B$1003=Analítico!$B89),-(Analítico!O$1&gt;='Fluxo de Gastos Gerais'!$D$4:$D$1003),-(Analítico!O$1&lt;='Fluxo de Gastos Gerais'!$E$4:$E$1003),-('Fluxo de Gastos Gerais'!$C$4:$C$1003))</f>
        <v>0</v>
      </c>
      <c r="P89" s="152">
        <f>SUMPRODUCT(-('Fluxo de Gastos Gerais'!$B$4:$B$1003=Analítico!$B89),-(Analítico!P$1&gt;='Fluxo de Gastos Gerais'!$D$4:$D$1003),-(Analítico!P$1&lt;='Fluxo de Gastos Gerais'!$E$4:$E$1003),-('Fluxo de Gastos Gerais'!$C$4:$C$1003))</f>
        <v>0</v>
      </c>
      <c r="Q89" s="152">
        <f>SUMPRODUCT(-('Fluxo de Gastos Gerais'!$B$4:$B$1003=Analítico!$B89),-(Analítico!Q$1&gt;='Fluxo de Gastos Gerais'!$D$4:$D$1003),-(Analítico!Q$1&lt;='Fluxo de Gastos Gerais'!$E$4:$E$1003),-('Fluxo de Gastos Gerais'!$C$4:$C$1003))</f>
        <v>0</v>
      </c>
      <c r="R89" s="152">
        <f>SUMPRODUCT(-('Fluxo de Gastos Gerais'!$B$4:$B$1003=Analítico!$B89),-(Analítico!R$1&gt;='Fluxo de Gastos Gerais'!$D$4:$D$1003),-(Analítico!R$1&lt;='Fluxo de Gastos Gerais'!$E$4:$E$1003),-('Fluxo de Gastos Gerais'!$C$4:$C$1003))</f>
        <v>0</v>
      </c>
      <c r="S89" s="152">
        <f>SUMPRODUCT(-('Fluxo de Gastos Gerais'!$B$4:$B$1003=Analítico!$B89),-(Analítico!S$1&gt;='Fluxo de Gastos Gerais'!$D$4:$D$1003),-(Analítico!S$1&lt;='Fluxo de Gastos Gerais'!$E$4:$E$1003),-('Fluxo de Gastos Gerais'!$C$4:$C$1003))</f>
        <v>0</v>
      </c>
      <c r="T89" s="152">
        <f>SUMPRODUCT(-('Fluxo de Gastos Gerais'!$B$4:$B$1003=Analítico!$B89),-(Analítico!T$1&gt;='Fluxo de Gastos Gerais'!$D$4:$D$1003),-(Analítico!T$1&lt;='Fluxo de Gastos Gerais'!$E$4:$E$1003),-('Fluxo de Gastos Gerais'!$C$4:$C$1003))</f>
        <v>0</v>
      </c>
      <c r="U89" s="152">
        <f>SUMPRODUCT(-('Fluxo de Gastos Gerais'!$B$4:$B$1003=Analítico!$B89),-(Analítico!U$1&gt;='Fluxo de Gastos Gerais'!$D$4:$D$1003),-(Analítico!U$1&lt;='Fluxo de Gastos Gerais'!$E$4:$E$1003),-('Fluxo de Gastos Gerais'!$C$4:$C$1003))</f>
        <v>0</v>
      </c>
      <c r="V89" s="152">
        <f>SUMPRODUCT(-('Fluxo de Gastos Gerais'!$B$4:$B$1003=Analítico!$B89),-(Analítico!V$1&gt;='Fluxo de Gastos Gerais'!$D$4:$D$1003),-(Analítico!V$1&lt;='Fluxo de Gastos Gerais'!$E$4:$E$1003),-('Fluxo de Gastos Gerais'!$C$4:$C$1003))</f>
        <v>0</v>
      </c>
      <c r="W89" s="152">
        <f>SUMPRODUCT(-('Fluxo de Gastos Gerais'!$B$4:$B$1003=Analítico!$B89),-(Analítico!W$1&gt;='Fluxo de Gastos Gerais'!$D$4:$D$1003),-(Analítico!W$1&lt;='Fluxo de Gastos Gerais'!$E$4:$E$1003),-('Fluxo de Gastos Gerais'!$C$4:$C$1003))</f>
        <v>0</v>
      </c>
      <c r="X89" s="152">
        <f>SUMPRODUCT(-('Fluxo de Gastos Gerais'!$B$4:$B$1003=Analítico!$B89),-(Analítico!X$1&gt;='Fluxo de Gastos Gerais'!$D$4:$D$1003),-(Analítico!X$1&lt;='Fluxo de Gastos Gerais'!$E$4:$E$1003),-('Fluxo de Gastos Gerais'!$C$4:$C$1003))</f>
        <v>0</v>
      </c>
      <c r="Y89" s="152">
        <f>SUMPRODUCT(-('Fluxo de Gastos Gerais'!$B$4:$B$1003=Analítico!$B89),-(Analítico!Y$1&gt;='Fluxo de Gastos Gerais'!$D$4:$D$1003),-(Analítico!Y$1&lt;='Fluxo de Gastos Gerais'!$E$4:$E$1003),-('Fluxo de Gastos Gerais'!$C$4:$C$1003))</f>
        <v>0</v>
      </c>
      <c r="Z89" s="152">
        <f>SUMPRODUCT(-('Fluxo de Gastos Gerais'!$B$4:$B$1003=Analítico!$B89),-(Analítico!Z$1&gt;='Fluxo de Gastos Gerais'!$D$4:$D$1003),-(Analítico!Z$1&lt;='Fluxo de Gastos Gerais'!$E$4:$E$1003),-('Fluxo de Gastos Gerais'!$C$4:$C$1003))</f>
        <v>0</v>
      </c>
      <c r="AA89" s="152">
        <f>SUMPRODUCT(-('Fluxo de Gastos Gerais'!$B$4:$B$1003=Analítico!$B89),-(Analítico!AA$1&gt;='Fluxo de Gastos Gerais'!$D$4:$D$1003),-(Analítico!AA$1&lt;='Fluxo de Gastos Gerais'!$E$4:$E$1003),-('Fluxo de Gastos Gerais'!$C$4:$C$1003))</f>
        <v>0</v>
      </c>
      <c r="AB89" s="152">
        <f>SUMPRODUCT(-('Fluxo de Gastos Gerais'!$B$4:$B$1003=Analítico!$B89),-(Analítico!AB$1&gt;='Fluxo de Gastos Gerais'!$D$4:$D$1003),-(Analítico!AB$1&lt;='Fluxo de Gastos Gerais'!$E$4:$E$1003),-('Fluxo de Gastos Gerais'!$C$4:$C$1003))</f>
        <v>0</v>
      </c>
      <c r="AC89" s="152">
        <f>SUMPRODUCT(-('Fluxo de Gastos Gerais'!$B$4:$B$1003=Analítico!$B89),-(Analítico!AC$1&gt;='Fluxo de Gastos Gerais'!$D$4:$D$1003),-(Analítico!AC$1&lt;='Fluxo de Gastos Gerais'!$E$4:$E$1003),-('Fluxo de Gastos Gerais'!$C$4:$C$1003))</f>
        <v>0</v>
      </c>
      <c r="AD89" s="152">
        <f>SUMPRODUCT(-('Fluxo de Gastos Gerais'!$B$4:$B$1003=Analítico!$B89),-(Analítico!AD$1&gt;='Fluxo de Gastos Gerais'!$D$4:$D$1003),-(Analítico!AD$1&lt;='Fluxo de Gastos Gerais'!$E$4:$E$1003),-('Fluxo de Gastos Gerais'!$C$4:$C$1003))</f>
        <v>0</v>
      </c>
      <c r="AE89" s="152">
        <f>SUMPRODUCT(-('Fluxo de Gastos Gerais'!$B$4:$B$1003=Analítico!$B89),-(Analítico!AE$1&gt;='Fluxo de Gastos Gerais'!$D$4:$D$1003),-(Analítico!AE$1&lt;='Fluxo de Gastos Gerais'!$E$4:$E$1003),-('Fluxo de Gastos Gerais'!$C$4:$C$1003))</f>
        <v>0</v>
      </c>
      <c r="AF89" s="152">
        <f>SUMPRODUCT(-('Fluxo de Gastos Gerais'!$B$4:$B$1003=Analítico!$B89),-(Analítico!AF$1&gt;='Fluxo de Gastos Gerais'!$D$4:$D$1003),-(Analítico!AF$1&lt;='Fluxo de Gastos Gerais'!$E$4:$E$1003),-('Fluxo de Gastos Gerais'!$C$4:$C$1003))</f>
        <v>0</v>
      </c>
      <c r="AG89" s="152">
        <f>SUMPRODUCT(-('Fluxo de Gastos Gerais'!$B$4:$B$1003=Analítico!$B89),-(Analítico!AG$1&gt;='Fluxo de Gastos Gerais'!$D$4:$D$1003),-(Analítico!AG$1&lt;='Fluxo de Gastos Gerais'!$E$4:$E$1003),-('Fluxo de Gastos Gerais'!$C$4:$C$1003))</f>
        <v>0</v>
      </c>
      <c r="AH89" s="152">
        <f>SUMPRODUCT(-('Fluxo de Gastos Gerais'!$B$4:$B$1003=Analítico!$B89),-(Analítico!AH$1&gt;='Fluxo de Gastos Gerais'!$D$4:$D$1003),-(Analítico!AH$1&lt;='Fluxo de Gastos Gerais'!$E$4:$E$1003),-('Fluxo de Gastos Gerais'!$C$4:$C$1003))</f>
        <v>0</v>
      </c>
      <c r="AI89" s="152">
        <f>SUMPRODUCT(-('Fluxo de Gastos Gerais'!$B$4:$B$1003=Analítico!$B89),-(Analítico!AI$1&gt;='Fluxo de Gastos Gerais'!$D$4:$D$1003),-(Analítico!AI$1&lt;='Fluxo de Gastos Gerais'!$E$4:$E$1003),-('Fluxo de Gastos Gerais'!$C$4:$C$1003))</f>
        <v>0</v>
      </c>
      <c r="AJ89" s="152">
        <f>SUMPRODUCT(-('Fluxo de Gastos Gerais'!$B$4:$B$1003=Analítico!$B89),-(Analítico!AJ$1&gt;='Fluxo de Gastos Gerais'!$D$4:$D$1003),-(Analítico!AJ$1&lt;='Fluxo de Gastos Gerais'!$E$4:$E$1003),-('Fluxo de Gastos Gerais'!$C$4:$C$1003))</f>
        <v>0</v>
      </c>
      <c r="AK89" s="152">
        <f>SUMPRODUCT(-('Fluxo de Gastos Gerais'!$B$4:$B$1003=Analítico!$B89),-(Analítico!AK$1&gt;='Fluxo de Gastos Gerais'!$D$4:$D$1003),-(Analítico!AK$1&lt;='Fluxo de Gastos Gerais'!$E$4:$E$1003),-('Fluxo de Gastos Gerais'!$C$4:$C$1003))</f>
        <v>0</v>
      </c>
      <c r="AL89" s="152">
        <f>SUMPRODUCT(-('Fluxo de Gastos Gerais'!$B$4:$B$1003=Analítico!$B89),-(Analítico!AL$1&gt;='Fluxo de Gastos Gerais'!$D$4:$D$1003),-(Analítico!AL$1&lt;='Fluxo de Gastos Gerais'!$E$4:$E$1003),-('Fluxo de Gastos Gerais'!$C$4:$C$1003))</f>
        <v>0</v>
      </c>
      <c r="AM89" s="147">
        <f t="shared" si="50"/>
        <v>0</v>
      </c>
      <c r="AN89" s="159">
        <f t="shared" ca="1" si="51"/>
        <v>0</v>
      </c>
      <c r="AX89" s="254"/>
      <c r="AY89" s="254"/>
    </row>
    <row r="90" spans="1:51" s="101" customFormat="1" ht="23.25" customHeight="1">
      <c r="A90" s="221" t="s">
        <v>227</v>
      </c>
      <c r="B90" s="224" t="s">
        <v>93</v>
      </c>
      <c r="C90" s="152">
        <f>SUMPRODUCT(-('Fluxo de Gastos Gerais'!$B$4:$B$1003=Analítico!$B90),-(Analítico!C$1&gt;='Fluxo de Gastos Gerais'!$D$4:$D$1003),-(Analítico!C$1&lt;='Fluxo de Gastos Gerais'!$E$4:$E$1003),-('Fluxo de Gastos Gerais'!$C$4:$C$1003))</f>
        <v>0</v>
      </c>
      <c r="D90" s="152">
        <f>SUMPRODUCT(-('Fluxo de Gastos Gerais'!$B$4:$B$1003=Analítico!$B90),-(Analítico!D$1&gt;='Fluxo de Gastos Gerais'!$D$4:$D$1003),-(Analítico!D$1&lt;='Fluxo de Gastos Gerais'!$E$4:$E$1003),-('Fluxo de Gastos Gerais'!$C$4:$C$1003))</f>
        <v>0</v>
      </c>
      <c r="E90" s="152">
        <f>SUMPRODUCT(-('Fluxo de Gastos Gerais'!$B$4:$B$1003=Analítico!$B90),-(Analítico!E$1&gt;='Fluxo de Gastos Gerais'!$D$4:$D$1003),-(Analítico!E$1&lt;='Fluxo de Gastos Gerais'!$E$4:$E$1003),-('Fluxo de Gastos Gerais'!$C$4:$C$1003))</f>
        <v>0</v>
      </c>
      <c r="F90" s="152">
        <f>SUMPRODUCT(-('Fluxo de Gastos Gerais'!$B$4:$B$1003=Analítico!$B90),-(Analítico!F$1&gt;='Fluxo de Gastos Gerais'!$D$4:$D$1003),-(Analítico!F$1&lt;='Fluxo de Gastos Gerais'!$E$4:$E$1003),-('Fluxo de Gastos Gerais'!$C$4:$C$1003))</f>
        <v>0</v>
      </c>
      <c r="G90" s="152">
        <f>SUMPRODUCT(-('Fluxo de Gastos Gerais'!$B$4:$B$1003=Analítico!$B90),-(Analítico!G$1&gt;='Fluxo de Gastos Gerais'!$D$4:$D$1003),-(Analítico!G$1&lt;='Fluxo de Gastos Gerais'!$E$4:$E$1003),-('Fluxo de Gastos Gerais'!$C$4:$C$1003))</f>
        <v>0</v>
      </c>
      <c r="H90" s="152">
        <f>SUMPRODUCT(-('Fluxo de Gastos Gerais'!$B$4:$B$1003=Analítico!$B90),-(Analítico!H$1&gt;='Fluxo de Gastos Gerais'!$D$4:$D$1003),-(Analítico!H$1&lt;='Fluxo de Gastos Gerais'!$E$4:$E$1003),-('Fluxo de Gastos Gerais'!$C$4:$C$1003))</f>
        <v>0</v>
      </c>
      <c r="I90" s="152">
        <f>SUMPRODUCT(-('Fluxo de Gastos Gerais'!$B$4:$B$1003=Analítico!$B90),-(Analítico!I$1&gt;='Fluxo de Gastos Gerais'!$D$4:$D$1003),-(Analítico!I$1&lt;='Fluxo de Gastos Gerais'!$E$4:$E$1003),-('Fluxo de Gastos Gerais'!$C$4:$C$1003))</f>
        <v>0</v>
      </c>
      <c r="J90" s="152">
        <f>SUMPRODUCT(-('Fluxo de Gastos Gerais'!$B$4:$B$1003=Analítico!$B90),-(Analítico!J$1&gt;='Fluxo de Gastos Gerais'!$D$4:$D$1003),-(Analítico!J$1&lt;='Fluxo de Gastos Gerais'!$E$4:$E$1003),-('Fluxo de Gastos Gerais'!$C$4:$C$1003))</f>
        <v>0</v>
      </c>
      <c r="K90" s="152">
        <f>SUMPRODUCT(-('Fluxo de Gastos Gerais'!$B$4:$B$1003=Analítico!$B90),-(Analítico!K$1&gt;='Fluxo de Gastos Gerais'!$D$4:$D$1003),-(Analítico!K$1&lt;='Fluxo de Gastos Gerais'!$E$4:$E$1003),-('Fluxo de Gastos Gerais'!$C$4:$C$1003))</f>
        <v>0</v>
      </c>
      <c r="L90" s="152">
        <f>SUMPRODUCT(-('Fluxo de Gastos Gerais'!$B$4:$B$1003=Analítico!$B90),-(Analítico!L$1&gt;='Fluxo de Gastos Gerais'!$D$4:$D$1003),-(Analítico!L$1&lt;='Fluxo de Gastos Gerais'!$E$4:$E$1003),-('Fluxo de Gastos Gerais'!$C$4:$C$1003))</f>
        <v>0</v>
      </c>
      <c r="M90" s="152">
        <f>SUMPRODUCT(-('Fluxo de Gastos Gerais'!$B$4:$B$1003=Analítico!$B90),-(Analítico!M$1&gt;='Fluxo de Gastos Gerais'!$D$4:$D$1003),-(Analítico!M$1&lt;='Fluxo de Gastos Gerais'!$E$4:$E$1003),-('Fluxo de Gastos Gerais'!$C$4:$C$1003))</f>
        <v>0</v>
      </c>
      <c r="N90" s="152">
        <f>SUMPRODUCT(-('Fluxo de Gastos Gerais'!$B$4:$B$1003=Analítico!$B90),-(Analítico!N$1&gt;='Fluxo de Gastos Gerais'!$D$4:$D$1003),-(Analítico!N$1&lt;='Fluxo de Gastos Gerais'!$E$4:$E$1003),-('Fluxo de Gastos Gerais'!$C$4:$C$1003))</f>
        <v>0</v>
      </c>
      <c r="O90" s="152">
        <f>SUMPRODUCT(-('Fluxo de Gastos Gerais'!$B$4:$B$1003=Analítico!$B90),-(Analítico!O$1&gt;='Fluxo de Gastos Gerais'!$D$4:$D$1003),-(Analítico!O$1&lt;='Fluxo de Gastos Gerais'!$E$4:$E$1003),-('Fluxo de Gastos Gerais'!$C$4:$C$1003))</f>
        <v>0</v>
      </c>
      <c r="P90" s="152">
        <f>SUMPRODUCT(-('Fluxo de Gastos Gerais'!$B$4:$B$1003=Analítico!$B90),-(Analítico!P$1&gt;='Fluxo de Gastos Gerais'!$D$4:$D$1003),-(Analítico!P$1&lt;='Fluxo de Gastos Gerais'!$E$4:$E$1003),-('Fluxo de Gastos Gerais'!$C$4:$C$1003))</f>
        <v>0</v>
      </c>
      <c r="Q90" s="152">
        <f>SUMPRODUCT(-('Fluxo de Gastos Gerais'!$B$4:$B$1003=Analítico!$B90),-(Analítico!Q$1&gt;='Fluxo de Gastos Gerais'!$D$4:$D$1003),-(Analítico!Q$1&lt;='Fluxo de Gastos Gerais'!$E$4:$E$1003),-('Fluxo de Gastos Gerais'!$C$4:$C$1003))</f>
        <v>0</v>
      </c>
      <c r="R90" s="152">
        <f>SUMPRODUCT(-('Fluxo de Gastos Gerais'!$B$4:$B$1003=Analítico!$B90),-(Analítico!R$1&gt;='Fluxo de Gastos Gerais'!$D$4:$D$1003),-(Analítico!R$1&lt;='Fluxo de Gastos Gerais'!$E$4:$E$1003),-('Fluxo de Gastos Gerais'!$C$4:$C$1003))</f>
        <v>0</v>
      </c>
      <c r="S90" s="152">
        <f>SUMPRODUCT(-('Fluxo de Gastos Gerais'!$B$4:$B$1003=Analítico!$B90),-(Analítico!S$1&gt;='Fluxo de Gastos Gerais'!$D$4:$D$1003),-(Analítico!S$1&lt;='Fluxo de Gastos Gerais'!$E$4:$E$1003),-('Fluxo de Gastos Gerais'!$C$4:$C$1003))</f>
        <v>0</v>
      </c>
      <c r="T90" s="152">
        <f>SUMPRODUCT(-('Fluxo de Gastos Gerais'!$B$4:$B$1003=Analítico!$B90),-(Analítico!T$1&gt;='Fluxo de Gastos Gerais'!$D$4:$D$1003),-(Analítico!T$1&lt;='Fluxo de Gastos Gerais'!$E$4:$E$1003),-('Fluxo de Gastos Gerais'!$C$4:$C$1003))</f>
        <v>0</v>
      </c>
      <c r="U90" s="152">
        <f>SUMPRODUCT(-('Fluxo de Gastos Gerais'!$B$4:$B$1003=Analítico!$B90),-(Analítico!U$1&gt;='Fluxo de Gastos Gerais'!$D$4:$D$1003),-(Analítico!U$1&lt;='Fluxo de Gastos Gerais'!$E$4:$E$1003),-('Fluxo de Gastos Gerais'!$C$4:$C$1003))</f>
        <v>0</v>
      </c>
      <c r="V90" s="152">
        <f>SUMPRODUCT(-('Fluxo de Gastos Gerais'!$B$4:$B$1003=Analítico!$B90),-(Analítico!V$1&gt;='Fluxo de Gastos Gerais'!$D$4:$D$1003),-(Analítico!V$1&lt;='Fluxo de Gastos Gerais'!$E$4:$E$1003),-('Fluxo de Gastos Gerais'!$C$4:$C$1003))</f>
        <v>0</v>
      </c>
      <c r="W90" s="152">
        <f>SUMPRODUCT(-('Fluxo de Gastos Gerais'!$B$4:$B$1003=Analítico!$B90),-(Analítico!W$1&gt;='Fluxo de Gastos Gerais'!$D$4:$D$1003),-(Analítico!W$1&lt;='Fluxo de Gastos Gerais'!$E$4:$E$1003),-('Fluxo de Gastos Gerais'!$C$4:$C$1003))</f>
        <v>0</v>
      </c>
      <c r="X90" s="152">
        <f>SUMPRODUCT(-('Fluxo de Gastos Gerais'!$B$4:$B$1003=Analítico!$B90),-(Analítico!X$1&gt;='Fluxo de Gastos Gerais'!$D$4:$D$1003),-(Analítico!X$1&lt;='Fluxo de Gastos Gerais'!$E$4:$E$1003),-('Fluxo de Gastos Gerais'!$C$4:$C$1003))</f>
        <v>0</v>
      </c>
      <c r="Y90" s="152">
        <f>SUMPRODUCT(-('Fluxo de Gastos Gerais'!$B$4:$B$1003=Analítico!$B90),-(Analítico!Y$1&gt;='Fluxo de Gastos Gerais'!$D$4:$D$1003),-(Analítico!Y$1&lt;='Fluxo de Gastos Gerais'!$E$4:$E$1003),-('Fluxo de Gastos Gerais'!$C$4:$C$1003))</f>
        <v>0</v>
      </c>
      <c r="Z90" s="152">
        <f>SUMPRODUCT(-('Fluxo de Gastos Gerais'!$B$4:$B$1003=Analítico!$B90),-(Analítico!Z$1&gt;='Fluxo de Gastos Gerais'!$D$4:$D$1003),-(Analítico!Z$1&lt;='Fluxo de Gastos Gerais'!$E$4:$E$1003),-('Fluxo de Gastos Gerais'!$C$4:$C$1003))</f>
        <v>0</v>
      </c>
      <c r="AA90" s="152">
        <f>SUMPRODUCT(-('Fluxo de Gastos Gerais'!$B$4:$B$1003=Analítico!$B90),-(Analítico!AA$1&gt;='Fluxo de Gastos Gerais'!$D$4:$D$1003),-(Analítico!AA$1&lt;='Fluxo de Gastos Gerais'!$E$4:$E$1003),-('Fluxo de Gastos Gerais'!$C$4:$C$1003))</f>
        <v>0</v>
      </c>
      <c r="AB90" s="152">
        <f>SUMPRODUCT(-('Fluxo de Gastos Gerais'!$B$4:$B$1003=Analítico!$B90),-(Analítico!AB$1&gt;='Fluxo de Gastos Gerais'!$D$4:$D$1003),-(Analítico!AB$1&lt;='Fluxo de Gastos Gerais'!$E$4:$E$1003),-('Fluxo de Gastos Gerais'!$C$4:$C$1003))</f>
        <v>0</v>
      </c>
      <c r="AC90" s="152">
        <f>SUMPRODUCT(-('Fluxo de Gastos Gerais'!$B$4:$B$1003=Analítico!$B90),-(Analítico!AC$1&gt;='Fluxo de Gastos Gerais'!$D$4:$D$1003),-(Analítico!AC$1&lt;='Fluxo de Gastos Gerais'!$E$4:$E$1003),-('Fluxo de Gastos Gerais'!$C$4:$C$1003))</f>
        <v>0</v>
      </c>
      <c r="AD90" s="152">
        <f>SUMPRODUCT(-('Fluxo de Gastos Gerais'!$B$4:$B$1003=Analítico!$B90),-(Analítico!AD$1&gt;='Fluxo de Gastos Gerais'!$D$4:$D$1003),-(Analítico!AD$1&lt;='Fluxo de Gastos Gerais'!$E$4:$E$1003),-('Fluxo de Gastos Gerais'!$C$4:$C$1003))</f>
        <v>0</v>
      </c>
      <c r="AE90" s="152">
        <f>SUMPRODUCT(-('Fluxo de Gastos Gerais'!$B$4:$B$1003=Analítico!$B90),-(Analítico!AE$1&gt;='Fluxo de Gastos Gerais'!$D$4:$D$1003),-(Analítico!AE$1&lt;='Fluxo de Gastos Gerais'!$E$4:$E$1003),-('Fluxo de Gastos Gerais'!$C$4:$C$1003))</f>
        <v>0</v>
      </c>
      <c r="AF90" s="152">
        <f>SUMPRODUCT(-('Fluxo de Gastos Gerais'!$B$4:$B$1003=Analítico!$B90),-(Analítico!AF$1&gt;='Fluxo de Gastos Gerais'!$D$4:$D$1003),-(Analítico!AF$1&lt;='Fluxo de Gastos Gerais'!$E$4:$E$1003),-('Fluxo de Gastos Gerais'!$C$4:$C$1003))</f>
        <v>0</v>
      </c>
      <c r="AG90" s="152">
        <f>SUMPRODUCT(-('Fluxo de Gastos Gerais'!$B$4:$B$1003=Analítico!$B90),-(Analítico!AG$1&gt;='Fluxo de Gastos Gerais'!$D$4:$D$1003),-(Analítico!AG$1&lt;='Fluxo de Gastos Gerais'!$E$4:$E$1003),-('Fluxo de Gastos Gerais'!$C$4:$C$1003))</f>
        <v>0</v>
      </c>
      <c r="AH90" s="152">
        <f>SUMPRODUCT(-('Fluxo de Gastos Gerais'!$B$4:$B$1003=Analítico!$B90),-(Analítico!AH$1&gt;='Fluxo de Gastos Gerais'!$D$4:$D$1003),-(Analítico!AH$1&lt;='Fluxo de Gastos Gerais'!$E$4:$E$1003),-('Fluxo de Gastos Gerais'!$C$4:$C$1003))</f>
        <v>0</v>
      </c>
      <c r="AI90" s="152">
        <f>SUMPRODUCT(-('Fluxo de Gastos Gerais'!$B$4:$B$1003=Analítico!$B90),-(Analítico!AI$1&gt;='Fluxo de Gastos Gerais'!$D$4:$D$1003),-(Analítico!AI$1&lt;='Fluxo de Gastos Gerais'!$E$4:$E$1003),-('Fluxo de Gastos Gerais'!$C$4:$C$1003))</f>
        <v>0</v>
      </c>
      <c r="AJ90" s="152">
        <f>SUMPRODUCT(-('Fluxo de Gastos Gerais'!$B$4:$B$1003=Analítico!$B90),-(Analítico!AJ$1&gt;='Fluxo de Gastos Gerais'!$D$4:$D$1003),-(Analítico!AJ$1&lt;='Fluxo de Gastos Gerais'!$E$4:$E$1003),-('Fluxo de Gastos Gerais'!$C$4:$C$1003))</f>
        <v>0</v>
      </c>
      <c r="AK90" s="152">
        <f>SUMPRODUCT(-('Fluxo de Gastos Gerais'!$B$4:$B$1003=Analítico!$B90),-(Analítico!AK$1&gt;='Fluxo de Gastos Gerais'!$D$4:$D$1003),-(Analítico!AK$1&lt;='Fluxo de Gastos Gerais'!$E$4:$E$1003),-('Fluxo de Gastos Gerais'!$C$4:$C$1003))</f>
        <v>0</v>
      </c>
      <c r="AL90" s="152">
        <f>SUMPRODUCT(-('Fluxo de Gastos Gerais'!$B$4:$B$1003=Analítico!$B90),-(Analítico!AL$1&gt;='Fluxo de Gastos Gerais'!$D$4:$D$1003),-(Analítico!AL$1&lt;='Fluxo de Gastos Gerais'!$E$4:$E$1003),-('Fluxo de Gastos Gerais'!$C$4:$C$1003))</f>
        <v>0</v>
      </c>
      <c r="AM90" s="147">
        <f t="shared" si="50"/>
        <v>0</v>
      </c>
      <c r="AN90" s="159">
        <f t="shared" ca="1" si="51"/>
        <v>0</v>
      </c>
      <c r="AX90" s="254"/>
      <c r="AY90" s="254"/>
    </row>
    <row r="91" spans="1:51" s="101" customFormat="1" ht="23.25" customHeight="1">
      <c r="A91" s="221" t="s">
        <v>228</v>
      </c>
      <c r="B91" s="224" t="s">
        <v>90</v>
      </c>
      <c r="C91" s="152">
        <f>SUMPRODUCT(-('Fluxo de Gastos Gerais'!$B$4:$B$1003=Analítico!$B91),-(Analítico!C$1&gt;='Fluxo de Gastos Gerais'!$D$4:$D$1003),-(Analítico!C$1&lt;='Fluxo de Gastos Gerais'!$E$4:$E$1003),-('Fluxo de Gastos Gerais'!$C$4:$C$1003))</f>
        <v>0</v>
      </c>
      <c r="D91" s="152">
        <f>SUMPRODUCT(-('Fluxo de Gastos Gerais'!$B$4:$B$1003=Analítico!$B91),-(Analítico!D$1&gt;='Fluxo de Gastos Gerais'!$D$4:$D$1003),-(Analítico!D$1&lt;='Fluxo de Gastos Gerais'!$E$4:$E$1003),-('Fluxo de Gastos Gerais'!$C$4:$C$1003))</f>
        <v>0</v>
      </c>
      <c r="E91" s="152">
        <f>SUMPRODUCT(-('Fluxo de Gastos Gerais'!$B$4:$B$1003=Analítico!$B91),-(Analítico!E$1&gt;='Fluxo de Gastos Gerais'!$D$4:$D$1003),-(Analítico!E$1&lt;='Fluxo de Gastos Gerais'!$E$4:$E$1003),-('Fluxo de Gastos Gerais'!$C$4:$C$1003))</f>
        <v>0</v>
      </c>
      <c r="F91" s="152">
        <f>SUMPRODUCT(-('Fluxo de Gastos Gerais'!$B$4:$B$1003=Analítico!$B91),-(Analítico!F$1&gt;='Fluxo de Gastos Gerais'!$D$4:$D$1003),-(Analítico!F$1&lt;='Fluxo de Gastos Gerais'!$E$4:$E$1003),-('Fluxo de Gastos Gerais'!$C$4:$C$1003))</f>
        <v>0</v>
      </c>
      <c r="G91" s="152">
        <f>SUMPRODUCT(-('Fluxo de Gastos Gerais'!$B$4:$B$1003=Analítico!$B91),-(Analítico!G$1&gt;='Fluxo de Gastos Gerais'!$D$4:$D$1003),-(Analítico!G$1&lt;='Fluxo de Gastos Gerais'!$E$4:$E$1003),-('Fluxo de Gastos Gerais'!$C$4:$C$1003))</f>
        <v>0</v>
      </c>
      <c r="H91" s="152">
        <f>SUMPRODUCT(-('Fluxo de Gastos Gerais'!$B$4:$B$1003=Analítico!$B91),-(Analítico!H$1&gt;='Fluxo de Gastos Gerais'!$D$4:$D$1003),-(Analítico!H$1&lt;='Fluxo de Gastos Gerais'!$E$4:$E$1003),-('Fluxo de Gastos Gerais'!$C$4:$C$1003))</f>
        <v>0</v>
      </c>
      <c r="I91" s="152">
        <f>SUMPRODUCT(-('Fluxo de Gastos Gerais'!$B$4:$B$1003=Analítico!$B91),-(Analítico!I$1&gt;='Fluxo de Gastos Gerais'!$D$4:$D$1003),-(Analítico!I$1&lt;='Fluxo de Gastos Gerais'!$E$4:$E$1003),-('Fluxo de Gastos Gerais'!$C$4:$C$1003))</f>
        <v>0</v>
      </c>
      <c r="J91" s="152">
        <f>SUMPRODUCT(-('Fluxo de Gastos Gerais'!$B$4:$B$1003=Analítico!$B91),-(Analítico!J$1&gt;='Fluxo de Gastos Gerais'!$D$4:$D$1003),-(Analítico!J$1&lt;='Fluxo de Gastos Gerais'!$E$4:$E$1003),-('Fluxo de Gastos Gerais'!$C$4:$C$1003))</f>
        <v>0</v>
      </c>
      <c r="K91" s="152">
        <f>SUMPRODUCT(-('Fluxo de Gastos Gerais'!$B$4:$B$1003=Analítico!$B91),-(Analítico!K$1&gt;='Fluxo de Gastos Gerais'!$D$4:$D$1003),-(Analítico!K$1&lt;='Fluxo de Gastos Gerais'!$E$4:$E$1003),-('Fluxo de Gastos Gerais'!$C$4:$C$1003))</f>
        <v>0</v>
      </c>
      <c r="L91" s="152">
        <f>SUMPRODUCT(-('Fluxo de Gastos Gerais'!$B$4:$B$1003=Analítico!$B91),-(Analítico!L$1&gt;='Fluxo de Gastos Gerais'!$D$4:$D$1003),-(Analítico!L$1&lt;='Fluxo de Gastos Gerais'!$E$4:$E$1003),-('Fluxo de Gastos Gerais'!$C$4:$C$1003))</f>
        <v>0</v>
      </c>
      <c r="M91" s="152">
        <f>SUMPRODUCT(-('Fluxo de Gastos Gerais'!$B$4:$B$1003=Analítico!$B91),-(Analítico!M$1&gt;='Fluxo de Gastos Gerais'!$D$4:$D$1003),-(Analítico!M$1&lt;='Fluxo de Gastos Gerais'!$E$4:$E$1003),-('Fluxo de Gastos Gerais'!$C$4:$C$1003))</f>
        <v>0</v>
      </c>
      <c r="N91" s="152">
        <f>SUMPRODUCT(-('Fluxo de Gastos Gerais'!$B$4:$B$1003=Analítico!$B91),-(Analítico!N$1&gt;='Fluxo de Gastos Gerais'!$D$4:$D$1003),-(Analítico!N$1&lt;='Fluxo de Gastos Gerais'!$E$4:$E$1003),-('Fluxo de Gastos Gerais'!$C$4:$C$1003))</f>
        <v>0</v>
      </c>
      <c r="O91" s="152">
        <f>SUMPRODUCT(-('Fluxo de Gastos Gerais'!$B$4:$B$1003=Analítico!$B91),-(Analítico!O$1&gt;='Fluxo de Gastos Gerais'!$D$4:$D$1003),-(Analítico!O$1&lt;='Fluxo de Gastos Gerais'!$E$4:$E$1003),-('Fluxo de Gastos Gerais'!$C$4:$C$1003))</f>
        <v>0</v>
      </c>
      <c r="P91" s="152">
        <f>SUMPRODUCT(-('Fluxo de Gastos Gerais'!$B$4:$B$1003=Analítico!$B91),-(Analítico!P$1&gt;='Fluxo de Gastos Gerais'!$D$4:$D$1003),-(Analítico!P$1&lt;='Fluxo de Gastos Gerais'!$E$4:$E$1003),-('Fluxo de Gastos Gerais'!$C$4:$C$1003))</f>
        <v>0</v>
      </c>
      <c r="Q91" s="152">
        <f>SUMPRODUCT(-('Fluxo de Gastos Gerais'!$B$4:$B$1003=Analítico!$B91),-(Analítico!Q$1&gt;='Fluxo de Gastos Gerais'!$D$4:$D$1003),-(Analítico!Q$1&lt;='Fluxo de Gastos Gerais'!$E$4:$E$1003),-('Fluxo de Gastos Gerais'!$C$4:$C$1003))</f>
        <v>0</v>
      </c>
      <c r="R91" s="152">
        <f>SUMPRODUCT(-('Fluxo de Gastos Gerais'!$B$4:$B$1003=Analítico!$B91),-(Analítico!R$1&gt;='Fluxo de Gastos Gerais'!$D$4:$D$1003),-(Analítico!R$1&lt;='Fluxo de Gastos Gerais'!$E$4:$E$1003),-('Fluxo de Gastos Gerais'!$C$4:$C$1003))</f>
        <v>0</v>
      </c>
      <c r="S91" s="152">
        <f>SUMPRODUCT(-('Fluxo de Gastos Gerais'!$B$4:$B$1003=Analítico!$B91),-(Analítico!S$1&gt;='Fluxo de Gastos Gerais'!$D$4:$D$1003),-(Analítico!S$1&lt;='Fluxo de Gastos Gerais'!$E$4:$E$1003),-('Fluxo de Gastos Gerais'!$C$4:$C$1003))</f>
        <v>0</v>
      </c>
      <c r="T91" s="152">
        <f>SUMPRODUCT(-('Fluxo de Gastos Gerais'!$B$4:$B$1003=Analítico!$B91),-(Analítico!T$1&gt;='Fluxo de Gastos Gerais'!$D$4:$D$1003),-(Analítico!T$1&lt;='Fluxo de Gastos Gerais'!$E$4:$E$1003),-('Fluxo de Gastos Gerais'!$C$4:$C$1003))</f>
        <v>0</v>
      </c>
      <c r="U91" s="152">
        <f>SUMPRODUCT(-('Fluxo de Gastos Gerais'!$B$4:$B$1003=Analítico!$B91),-(Analítico!U$1&gt;='Fluxo de Gastos Gerais'!$D$4:$D$1003),-(Analítico!U$1&lt;='Fluxo de Gastos Gerais'!$E$4:$E$1003),-('Fluxo de Gastos Gerais'!$C$4:$C$1003))</f>
        <v>0</v>
      </c>
      <c r="V91" s="152">
        <f>SUMPRODUCT(-('Fluxo de Gastos Gerais'!$B$4:$B$1003=Analítico!$B91),-(Analítico!V$1&gt;='Fluxo de Gastos Gerais'!$D$4:$D$1003),-(Analítico!V$1&lt;='Fluxo de Gastos Gerais'!$E$4:$E$1003),-('Fluxo de Gastos Gerais'!$C$4:$C$1003))</f>
        <v>0</v>
      </c>
      <c r="W91" s="152">
        <f>SUMPRODUCT(-('Fluxo de Gastos Gerais'!$B$4:$B$1003=Analítico!$B91),-(Analítico!W$1&gt;='Fluxo de Gastos Gerais'!$D$4:$D$1003),-(Analítico!W$1&lt;='Fluxo de Gastos Gerais'!$E$4:$E$1003),-('Fluxo de Gastos Gerais'!$C$4:$C$1003))</f>
        <v>0</v>
      </c>
      <c r="X91" s="152">
        <f>SUMPRODUCT(-('Fluxo de Gastos Gerais'!$B$4:$B$1003=Analítico!$B91),-(Analítico!X$1&gt;='Fluxo de Gastos Gerais'!$D$4:$D$1003),-(Analítico!X$1&lt;='Fluxo de Gastos Gerais'!$E$4:$E$1003),-('Fluxo de Gastos Gerais'!$C$4:$C$1003))</f>
        <v>0</v>
      </c>
      <c r="Y91" s="152">
        <f>SUMPRODUCT(-('Fluxo de Gastos Gerais'!$B$4:$B$1003=Analítico!$B91),-(Analítico!Y$1&gt;='Fluxo de Gastos Gerais'!$D$4:$D$1003),-(Analítico!Y$1&lt;='Fluxo de Gastos Gerais'!$E$4:$E$1003),-('Fluxo de Gastos Gerais'!$C$4:$C$1003))</f>
        <v>0</v>
      </c>
      <c r="Z91" s="152">
        <f>SUMPRODUCT(-('Fluxo de Gastos Gerais'!$B$4:$B$1003=Analítico!$B91),-(Analítico!Z$1&gt;='Fluxo de Gastos Gerais'!$D$4:$D$1003),-(Analítico!Z$1&lt;='Fluxo de Gastos Gerais'!$E$4:$E$1003),-('Fluxo de Gastos Gerais'!$C$4:$C$1003))</f>
        <v>0</v>
      </c>
      <c r="AA91" s="152">
        <f>SUMPRODUCT(-('Fluxo de Gastos Gerais'!$B$4:$B$1003=Analítico!$B91),-(Analítico!AA$1&gt;='Fluxo de Gastos Gerais'!$D$4:$D$1003),-(Analítico!AA$1&lt;='Fluxo de Gastos Gerais'!$E$4:$E$1003),-('Fluxo de Gastos Gerais'!$C$4:$C$1003))</f>
        <v>0</v>
      </c>
      <c r="AB91" s="152">
        <f>SUMPRODUCT(-('Fluxo de Gastos Gerais'!$B$4:$B$1003=Analítico!$B91),-(Analítico!AB$1&gt;='Fluxo de Gastos Gerais'!$D$4:$D$1003),-(Analítico!AB$1&lt;='Fluxo de Gastos Gerais'!$E$4:$E$1003),-('Fluxo de Gastos Gerais'!$C$4:$C$1003))</f>
        <v>0</v>
      </c>
      <c r="AC91" s="152">
        <f>SUMPRODUCT(-('Fluxo de Gastos Gerais'!$B$4:$B$1003=Analítico!$B91),-(Analítico!AC$1&gt;='Fluxo de Gastos Gerais'!$D$4:$D$1003),-(Analítico!AC$1&lt;='Fluxo de Gastos Gerais'!$E$4:$E$1003),-('Fluxo de Gastos Gerais'!$C$4:$C$1003))</f>
        <v>0</v>
      </c>
      <c r="AD91" s="152">
        <f>SUMPRODUCT(-('Fluxo de Gastos Gerais'!$B$4:$B$1003=Analítico!$B91),-(Analítico!AD$1&gt;='Fluxo de Gastos Gerais'!$D$4:$D$1003),-(Analítico!AD$1&lt;='Fluxo de Gastos Gerais'!$E$4:$E$1003),-('Fluxo de Gastos Gerais'!$C$4:$C$1003))</f>
        <v>0</v>
      </c>
      <c r="AE91" s="152">
        <f>SUMPRODUCT(-('Fluxo de Gastos Gerais'!$B$4:$B$1003=Analítico!$B91),-(Analítico!AE$1&gt;='Fluxo de Gastos Gerais'!$D$4:$D$1003),-(Analítico!AE$1&lt;='Fluxo de Gastos Gerais'!$E$4:$E$1003),-('Fluxo de Gastos Gerais'!$C$4:$C$1003))</f>
        <v>0</v>
      </c>
      <c r="AF91" s="152">
        <f>SUMPRODUCT(-('Fluxo de Gastos Gerais'!$B$4:$B$1003=Analítico!$B91),-(Analítico!AF$1&gt;='Fluxo de Gastos Gerais'!$D$4:$D$1003),-(Analítico!AF$1&lt;='Fluxo de Gastos Gerais'!$E$4:$E$1003),-('Fluxo de Gastos Gerais'!$C$4:$C$1003))</f>
        <v>0</v>
      </c>
      <c r="AG91" s="152">
        <f>SUMPRODUCT(-('Fluxo de Gastos Gerais'!$B$4:$B$1003=Analítico!$B91),-(Analítico!AG$1&gt;='Fluxo de Gastos Gerais'!$D$4:$D$1003),-(Analítico!AG$1&lt;='Fluxo de Gastos Gerais'!$E$4:$E$1003),-('Fluxo de Gastos Gerais'!$C$4:$C$1003))</f>
        <v>0</v>
      </c>
      <c r="AH91" s="152">
        <f>SUMPRODUCT(-('Fluxo de Gastos Gerais'!$B$4:$B$1003=Analítico!$B91),-(Analítico!AH$1&gt;='Fluxo de Gastos Gerais'!$D$4:$D$1003),-(Analítico!AH$1&lt;='Fluxo de Gastos Gerais'!$E$4:$E$1003),-('Fluxo de Gastos Gerais'!$C$4:$C$1003))</f>
        <v>0</v>
      </c>
      <c r="AI91" s="152">
        <f>SUMPRODUCT(-('Fluxo de Gastos Gerais'!$B$4:$B$1003=Analítico!$B91),-(Analítico!AI$1&gt;='Fluxo de Gastos Gerais'!$D$4:$D$1003),-(Analítico!AI$1&lt;='Fluxo de Gastos Gerais'!$E$4:$E$1003),-('Fluxo de Gastos Gerais'!$C$4:$C$1003))</f>
        <v>0</v>
      </c>
      <c r="AJ91" s="152">
        <f>SUMPRODUCT(-('Fluxo de Gastos Gerais'!$B$4:$B$1003=Analítico!$B91),-(Analítico!AJ$1&gt;='Fluxo de Gastos Gerais'!$D$4:$D$1003),-(Analítico!AJ$1&lt;='Fluxo de Gastos Gerais'!$E$4:$E$1003),-('Fluxo de Gastos Gerais'!$C$4:$C$1003))</f>
        <v>0</v>
      </c>
      <c r="AK91" s="152">
        <f>SUMPRODUCT(-('Fluxo de Gastos Gerais'!$B$4:$B$1003=Analítico!$B91),-(Analítico!AK$1&gt;='Fluxo de Gastos Gerais'!$D$4:$D$1003),-(Analítico!AK$1&lt;='Fluxo de Gastos Gerais'!$E$4:$E$1003),-('Fluxo de Gastos Gerais'!$C$4:$C$1003))</f>
        <v>0</v>
      </c>
      <c r="AL91" s="152">
        <f>SUMPRODUCT(-('Fluxo de Gastos Gerais'!$B$4:$B$1003=Analítico!$B91),-(Analítico!AL$1&gt;='Fluxo de Gastos Gerais'!$D$4:$D$1003),-(Analítico!AL$1&lt;='Fluxo de Gastos Gerais'!$E$4:$E$1003),-('Fluxo de Gastos Gerais'!$C$4:$C$1003))</f>
        <v>0</v>
      </c>
      <c r="AM91" s="147">
        <f t="shared" si="50"/>
        <v>0</v>
      </c>
      <c r="AN91" s="159">
        <f t="shared" ca="1" si="51"/>
        <v>0</v>
      </c>
      <c r="AX91" s="254"/>
      <c r="AY91" s="254"/>
    </row>
    <row r="92" spans="1:51" s="101" customFormat="1" ht="23.25" customHeight="1">
      <c r="A92" s="221" t="s">
        <v>229</v>
      </c>
      <c r="B92" s="224" t="s">
        <v>138</v>
      </c>
      <c r="C92" s="152">
        <f>SUMPRODUCT(-('Fluxo de Gastos Gerais'!$B$4:$B$1003=Analítico!$B92),-(Analítico!C$1&gt;='Fluxo de Gastos Gerais'!$D$4:$D$1003),-(Analítico!C$1&lt;='Fluxo de Gastos Gerais'!$E$4:$E$1003),-('Fluxo de Gastos Gerais'!$C$4:$C$1003))</f>
        <v>276</v>
      </c>
      <c r="D92" s="152">
        <f>SUMPRODUCT(-('Fluxo de Gastos Gerais'!$B$4:$B$1003=Analítico!$B92),-(Analítico!D$1&gt;='Fluxo de Gastos Gerais'!$D$4:$D$1003),-(Analítico!D$1&lt;='Fluxo de Gastos Gerais'!$E$4:$E$1003),-('Fluxo de Gastos Gerais'!$C$4:$C$1003))</f>
        <v>276</v>
      </c>
      <c r="E92" s="152">
        <f>SUMPRODUCT(-('Fluxo de Gastos Gerais'!$B$4:$B$1003=Analítico!$B92),-(Analítico!E$1&gt;='Fluxo de Gastos Gerais'!$D$4:$D$1003),-(Analítico!E$1&lt;='Fluxo de Gastos Gerais'!$E$4:$E$1003),-('Fluxo de Gastos Gerais'!$C$4:$C$1003))</f>
        <v>276</v>
      </c>
      <c r="F92" s="152">
        <f>SUMPRODUCT(-('Fluxo de Gastos Gerais'!$B$4:$B$1003=Analítico!$B92),-(Analítico!F$1&gt;='Fluxo de Gastos Gerais'!$D$4:$D$1003),-(Analítico!F$1&lt;='Fluxo de Gastos Gerais'!$E$4:$E$1003),-('Fluxo de Gastos Gerais'!$C$4:$C$1003))</f>
        <v>276</v>
      </c>
      <c r="G92" s="152">
        <f>SUMPRODUCT(-('Fluxo de Gastos Gerais'!$B$4:$B$1003=Analítico!$B92),-(Analítico!G$1&gt;='Fluxo de Gastos Gerais'!$D$4:$D$1003),-(Analítico!G$1&lt;='Fluxo de Gastos Gerais'!$E$4:$E$1003),-('Fluxo de Gastos Gerais'!$C$4:$C$1003))</f>
        <v>276</v>
      </c>
      <c r="H92" s="152">
        <f>SUMPRODUCT(-('Fluxo de Gastos Gerais'!$B$4:$B$1003=Analítico!$B92),-(Analítico!H$1&gt;='Fluxo de Gastos Gerais'!$D$4:$D$1003),-(Analítico!H$1&lt;='Fluxo de Gastos Gerais'!$E$4:$E$1003),-('Fluxo de Gastos Gerais'!$C$4:$C$1003))</f>
        <v>276</v>
      </c>
      <c r="I92" s="152">
        <f>SUMPRODUCT(-('Fluxo de Gastos Gerais'!$B$4:$B$1003=Analítico!$B92),-(Analítico!I$1&gt;='Fluxo de Gastos Gerais'!$D$4:$D$1003),-(Analítico!I$1&lt;='Fluxo de Gastos Gerais'!$E$4:$E$1003),-('Fluxo de Gastos Gerais'!$C$4:$C$1003))</f>
        <v>276</v>
      </c>
      <c r="J92" s="152">
        <f>SUMPRODUCT(-('Fluxo de Gastos Gerais'!$B$4:$B$1003=Analítico!$B92),-(Analítico!J$1&gt;='Fluxo de Gastos Gerais'!$D$4:$D$1003),-(Analítico!J$1&lt;='Fluxo de Gastos Gerais'!$E$4:$E$1003),-('Fluxo de Gastos Gerais'!$C$4:$C$1003))</f>
        <v>276</v>
      </c>
      <c r="K92" s="152">
        <f>SUMPRODUCT(-('Fluxo de Gastos Gerais'!$B$4:$B$1003=Analítico!$B92),-(Analítico!K$1&gt;='Fluxo de Gastos Gerais'!$D$4:$D$1003),-(Analítico!K$1&lt;='Fluxo de Gastos Gerais'!$E$4:$E$1003),-('Fluxo de Gastos Gerais'!$C$4:$C$1003))</f>
        <v>276</v>
      </c>
      <c r="L92" s="152">
        <f>SUMPRODUCT(-('Fluxo de Gastos Gerais'!$B$4:$B$1003=Analítico!$B92),-(Analítico!L$1&gt;='Fluxo de Gastos Gerais'!$D$4:$D$1003),-(Analítico!L$1&lt;='Fluxo de Gastos Gerais'!$E$4:$E$1003),-('Fluxo de Gastos Gerais'!$C$4:$C$1003))</f>
        <v>276</v>
      </c>
      <c r="M92" s="152">
        <f>SUMPRODUCT(-('Fluxo de Gastos Gerais'!$B$4:$B$1003=Analítico!$B92),-(Analítico!M$1&gt;='Fluxo de Gastos Gerais'!$D$4:$D$1003),-(Analítico!M$1&lt;='Fluxo de Gastos Gerais'!$E$4:$E$1003),-('Fluxo de Gastos Gerais'!$C$4:$C$1003))</f>
        <v>276</v>
      </c>
      <c r="N92" s="152">
        <f>SUMPRODUCT(-('Fluxo de Gastos Gerais'!$B$4:$B$1003=Analítico!$B92),-(Analítico!N$1&gt;='Fluxo de Gastos Gerais'!$D$4:$D$1003),-(Analítico!N$1&lt;='Fluxo de Gastos Gerais'!$E$4:$E$1003),-('Fluxo de Gastos Gerais'!$C$4:$C$1003))</f>
        <v>276</v>
      </c>
      <c r="O92" s="152">
        <f>SUMPRODUCT(-('Fluxo de Gastos Gerais'!$B$4:$B$1003=Analítico!$B92),-(Analítico!O$1&gt;='Fluxo de Gastos Gerais'!$D$4:$D$1003),-(Analítico!O$1&lt;='Fluxo de Gastos Gerais'!$E$4:$E$1003),-('Fluxo de Gastos Gerais'!$C$4:$C$1003))</f>
        <v>300</v>
      </c>
      <c r="P92" s="152">
        <f>SUMPRODUCT(-('Fluxo de Gastos Gerais'!$B$4:$B$1003=Analítico!$B92),-(Analítico!P$1&gt;='Fluxo de Gastos Gerais'!$D$4:$D$1003),-(Analítico!P$1&lt;='Fluxo de Gastos Gerais'!$E$4:$E$1003),-('Fluxo de Gastos Gerais'!$C$4:$C$1003))</f>
        <v>300</v>
      </c>
      <c r="Q92" s="152">
        <f>SUMPRODUCT(-('Fluxo de Gastos Gerais'!$B$4:$B$1003=Analítico!$B92),-(Analítico!Q$1&gt;='Fluxo de Gastos Gerais'!$D$4:$D$1003),-(Analítico!Q$1&lt;='Fluxo de Gastos Gerais'!$E$4:$E$1003),-('Fluxo de Gastos Gerais'!$C$4:$C$1003))</f>
        <v>300</v>
      </c>
      <c r="R92" s="152">
        <f>SUMPRODUCT(-('Fluxo de Gastos Gerais'!$B$4:$B$1003=Analítico!$B92),-(Analítico!R$1&gt;='Fluxo de Gastos Gerais'!$D$4:$D$1003),-(Analítico!R$1&lt;='Fluxo de Gastos Gerais'!$E$4:$E$1003),-('Fluxo de Gastos Gerais'!$C$4:$C$1003))</f>
        <v>300</v>
      </c>
      <c r="S92" s="152">
        <f>SUMPRODUCT(-('Fluxo de Gastos Gerais'!$B$4:$B$1003=Analítico!$B92),-(Analítico!S$1&gt;='Fluxo de Gastos Gerais'!$D$4:$D$1003),-(Analítico!S$1&lt;='Fluxo de Gastos Gerais'!$E$4:$E$1003),-('Fluxo de Gastos Gerais'!$C$4:$C$1003))</f>
        <v>300</v>
      </c>
      <c r="T92" s="152">
        <f>SUMPRODUCT(-('Fluxo de Gastos Gerais'!$B$4:$B$1003=Analítico!$B92),-(Analítico!T$1&gt;='Fluxo de Gastos Gerais'!$D$4:$D$1003),-(Analítico!T$1&lt;='Fluxo de Gastos Gerais'!$E$4:$E$1003),-('Fluxo de Gastos Gerais'!$C$4:$C$1003))</f>
        <v>300</v>
      </c>
      <c r="U92" s="152">
        <f>SUMPRODUCT(-('Fluxo de Gastos Gerais'!$B$4:$B$1003=Analítico!$B92),-(Analítico!U$1&gt;='Fluxo de Gastos Gerais'!$D$4:$D$1003),-(Analítico!U$1&lt;='Fluxo de Gastos Gerais'!$E$4:$E$1003),-('Fluxo de Gastos Gerais'!$C$4:$C$1003))</f>
        <v>300</v>
      </c>
      <c r="V92" s="152">
        <f>SUMPRODUCT(-('Fluxo de Gastos Gerais'!$B$4:$B$1003=Analítico!$B92),-(Analítico!V$1&gt;='Fluxo de Gastos Gerais'!$D$4:$D$1003),-(Analítico!V$1&lt;='Fluxo de Gastos Gerais'!$E$4:$E$1003),-('Fluxo de Gastos Gerais'!$C$4:$C$1003))</f>
        <v>300</v>
      </c>
      <c r="W92" s="152">
        <f>SUMPRODUCT(-('Fluxo de Gastos Gerais'!$B$4:$B$1003=Analítico!$B92),-(Analítico!W$1&gt;='Fluxo de Gastos Gerais'!$D$4:$D$1003),-(Analítico!W$1&lt;='Fluxo de Gastos Gerais'!$E$4:$E$1003),-('Fluxo de Gastos Gerais'!$C$4:$C$1003))</f>
        <v>300</v>
      </c>
      <c r="X92" s="152">
        <f>SUMPRODUCT(-('Fluxo de Gastos Gerais'!$B$4:$B$1003=Analítico!$B92),-(Analítico!X$1&gt;='Fluxo de Gastos Gerais'!$D$4:$D$1003),-(Analítico!X$1&lt;='Fluxo de Gastos Gerais'!$E$4:$E$1003),-('Fluxo de Gastos Gerais'!$C$4:$C$1003))</f>
        <v>300</v>
      </c>
      <c r="Y92" s="152">
        <f>SUMPRODUCT(-('Fluxo de Gastos Gerais'!$B$4:$B$1003=Analítico!$B92),-(Analítico!Y$1&gt;='Fluxo de Gastos Gerais'!$D$4:$D$1003),-(Analítico!Y$1&lt;='Fluxo de Gastos Gerais'!$E$4:$E$1003),-('Fluxo de Gastos Gerais'!$C$4:$C$1003))</f>
        <v>300</v>
      </c>
      <c r="Z92" s="152">
        <f>SUMPRODUCT(-('Fluxo de Gastos Gerais'!$B$4:$B$1003=Analítico!$B92),-(Analítico!Z$1&gt;='Fluxo de Gastos Gerais'!$D$4:$D$1003),-(Analítico!Z$1&lt;='Fluxo de Gastos Gerais'!$E$4:$E$1003),-('Fluxo de Gastos Gerais'!$C$4:$C$1003))</f>
        <v>300</v>
      </c>
      <c r="AA92" s="152">
        <f>SUMPRODUCT(-('Fluxo de Gastos Gerais'!$B$4:$B$1003=Analítico!$B92),-(Analítico!AA$1&gt;='Fluxo de Gastos Gerais'!$D$4:$D$1003),-(Analítico!AA$1&lt;='Fluxo de Gastos Gerais'!$E$4:$E$1003),-('Fluxo de Gastos Gerais'!$C$4:$C$1003))</f>
        <v>0</v>
      </c>
      <c r="AB92" s="152">
        <f>SUMPRODUCT(-('Fluxo de Gastos Gerais'!$B$4:$B$1003=Analítico!$B92),-(Analítico!AB$1&gt;='Fluxo de Gastos Gerais'!$D$4:$D$1003),-(Analítico!AB$1&lt;='Fluxo de Gastos Gerais'!$E$4:$E$1003),-('Fluxo de Gastos Gerais'!$C$4:$C$1003))</f>
        <v>0</v>
      </c>
      <c r="AC92" s="152">
        <f>SUMPRODUCT(-('Fluxo de Gastos Gerais'!$B$4:$B$1003=Analítico!$B92),-(Analítico!AC$1&gt;='Fluxo de Gastos Gerais'!$D$4:$D$1003),-(Analítico!AC$1&lt;='Fluxo de Gastos Gerais'!$E$4:$E$1003),-('Fluxo de Gastos Gerais'!$C$4:$C$1003))</f>
        <v>0</v>
      </c>
      <c r="AD92" s="152">
        <f>SUMPRODUCT(-('Fluxo de Gastos Gerais'!$B$4:$B$1003=Analítico!$B92),-(Analítico!AD$1&gt;='Fluxo de Gastos Gerais'!$D$4:$D$1003),-(Analítico!AD$1&lt;='Fluxo de Gastos Gerais'!$E$4:$E$1003),-('Fluxo de Gastos Gerais'!$C$4:$C$1003))</f>
        <v>0</v>
      </c>
      <c r="AE92" s="152">
        <f>SUMPRODUCT(-('Fluxo de Gastos Gerais'!$B$4:$B$1003=Analítico!$B92),-(Analítico!AE$1&gt;='Fluxo de Gastos Gerais'!$D$4:$D$1003),-(Analítico!AE$1&lt;='Fluxo de Gastos Gerais'!$E$4:$E$1003),-('Fluxo de Gastos Gerais'!$C$4:$C$1003))</f>
        <v>0</v>
      </c>
      <c r="AF92" s="152">
        <f>SUMPRODUCT(-('Fluxo de Gastos Gerais'!$B$4:$B$1003=Analítico!$B92),-(Analítico!AF$1&gt;='Fluxo de Gastos Gerais'!$D$4:$D$1003),-(Analítico!AF$1&lt;='Fluxo de Gastos Gerais'!$E$4:$E$1003),-('Fluxo de Gastos Gerais'!$C$4:$C$1003))</f>
        <v>0</v>
      </c>
      <c r="AG92" s="152">
        <f>SUMPRODUCT(-('Fluxo de Gastos Gerais'!$B$4:$B$1003=Analítico!$B92),-(Analítico!AG$1&gt;='Fluxo de Gastos Gerais'!$D$4:$D$1003),-(Analítico!AG$1&lt;='Fluxo de Gastos Gerais'!$E$4:$E$1003),-('Fluxo de Gastos Gerais'!$C$4:$C$1003))</f>
        <v>0</v>
      </c>
      <c r="AH92" s="152">
        <f>SUMPRODUCT(-('Fluxo de Gastos Gerais'!$B$4:$B$1003=Analítico!$B92),-(Analítico!AH$1&gt;='Fluxo de Gastos Gerais'!$D$4:$D$1003),-(Analítico!AH$1&lt;='Fluxo de Gastos Gerais'!$E$4:$E$1003),-('Fluxo de Gastos Gerais'!$C$4:$C$1003))</f>
        <v>0</v>
      </c>
      <c r="AI92" s="152">
        <f>SUMPRODUCT(-('Fluxo de Gastos Gerais'!$B$4:$B$1003=Analítico!$B92),-(Analítico!AI$1&gt;='Fluxo de Gastos Gerais'!$D$4:$D$1003),-(Analítico!AI$1&lt;='Fluxo de Gastos Gerais'!$E$4:$E$1003),-('Fluxo de Gastos Gerais'!$C$4:$C$1003))</f>
        <v>0</v>
      </c>
      <c r="AJ92" s="152">
        <f>SUMPRODUCT(-('Fluxo de Gastos Gerais'!$B$4:$B$1003=Analítico!$B92),-(Analítico!AJ$1&gt;='Fluxo de Gastos Gerais'!$D$4:$D$1003),-(Analítico!AJ$1&lt;='Fluxo de Gastos Gerais'!$E$4:$E$1003),-('Fluxo de Gastos Gerais'!$C$4:$C$1003))</f>
        <v>0</v>
      </c>
      <c r="AK92" s="152">
        <f>SUMPRODUCT(-('Fluxo de Gastos Gerais'!$B$4:$B$1003=Analítico!$B92),-(Analítico!AK$1&gt;='Fluxo de Gastos Gerais'!$D$4:$D$1003),-(Analítico!AK$1&lt;='Fluxo de Gastos Gerais'!$E$4:$E$1003),-('Fluxo de Gastos Gerais'!$C$4:$C$1003))</f>
        <v>0</v>
      </c>
      <c r="AL92" s="152">
        <f>SUMPRODUCT(-('Fluxo de Gastos Gerais'!$B$4:$B$1003=Analítico!$B92),-(Analítico!AL$1&gt;='Fluxo de Gastos Gerais'!$D$4:$D$1003),-(Analítico!AL$1&lt;='Fluxo de Gastos Gerais'!$E$4:$E$1003),-('Fluxo de Gastos Gerais'!$C$4:$C$1003))</f>
        <v>0</v>
      </c>
      <c r="AM92" s="147">
        <f t="shared" si="50"/>
        <v>6912</v>
      </c>
      <c r="AN92" s="159">
        <f t="shared" ca="1" si="51"/>
        <v>1.800467838882199E-3</v>
      </c>
      <c r="AX92" s="254"/>
      <c r="AY92" s="254"/>
    </row>
    <row r="93" spans="1:51" s="101" customFormat="1" ht="23.25" customHeight="1">
      <c r="A93" s="221" t="s">
        <v>230</v>
      </c>
      <c r="B93" s="224" t="s">
        <v>139</v>
      </c>
      <c r="C93" s="152">
        <f>SUMPRODUCT(-('Fluxo de Gastos Gerais'!$B$4:$B$1003=Analítico!$B93),-(Analítico!C$1&gt;='Fluxo de Gastos Gerais'!$D$4:$D$1003),-(Analítico!C$1&lt;='Fluxo de Gastos Gerais'!$E$4:$E$1003),-('Fluxo de Gastos Gerais'!$C$4:$C$1003))</f>
        <v>200</v>
      </c>
      <c r="D93" s="152">
        <f>SUMPRODUCT(-('Fluxo de Gastos Gerais'!$B$4:$B$1003=Analítico!$B93),-(Analítico!D$1&gt;='Fluxo de Gastos Gerais'!$D$4:$D$1003),-(Analítico!D$1&lt;='Fluxo de Gastos Gerais'!$E$4:$E$1003),-('Fluxo de Gastos Gerais'!$C$4:$C$1003))</f>
        <v>200</v>
      </c>
      <c r="E93" s="152">
        <f>SUMPRODUCT(-('Fluxo de Gastos Gerais'!$B$4:$B$1003=Analítico!$B93),-(Analítico!E$1&gt;='Fluxo de Gastos Gerais'!$D$4:$D$1003),-(Analítico!E$1&lt;='Fluxo de Gastos Gerais'!$E$4:$E$1003),-('Fluxo de Gastos Gerais'!$C$4:$C$1003))</f>
        <v>200</v>
      </c>
      <c r="F93" s="152">
        <f>SUMPRODUCT(-('Fluxo de Gastos Gerais'!$B$4:$B$1003=Analítico!$B93),-(Analítico!F$1&gt;='Fluxo de Gastos Gerais'!$D$4:$D$1003),-(Analítico!F$1&lt;='Fluxo de Gastos Gerais'!$E$4:$E$1003),-('Fluxo de Gastos Gerais'!$C$4:$C$1003))</f>
        <v>200</v>
      </c>
      <c r="G93" s="152">
        <f>SUMPRODUCT(-('Fluxo de Gastos Gerais'!$B$4:$B$1003=Analítico!$B93),-(Analítico!G$1&gt;='Fluxo de Gastos Gerais'!$D$4:$D$1003),-(Analítico!G$1&lt;='Fluxo de Gastos Gerais'!$E$4:$E$1003),-('Fluxo de Gastos Gerais'!$C$4:$C$1003))</f>
        <v>200</v>
      </c>
      <c r="H93" s="152">
        <f>SUMPRODUCT(-('Fluxo de Gastos Gerais'!$B$4:$B$1003=Analítico!$B93),-(Analítico!H$1&gt;='Fluxo de Gastos Gerais'!$D$4:$D$1003),-(Analítico!H$1&lt;='Fluxo de Gastos Gerais'!$E$4:$E$1003),-('Fluxo de Gastos Gerais'!$C$4:$C$1003))</f>
        <v>200</v>
      </c>
      <c r="I93" s="152">
        <f>SUMPRODUCT(-('Fluxo de Gastos Gerais'!$B$4:$B$1003=Analítico!$B93),-(Analítico!I$1&gt;='Fluxo de Gastos Gerais'!$D$4:$D$1003),-(Analítico!I$1&lt;='Fluxo de Gastos Gerais'!$E$4:$E$1003),-('Fluxo de Gastos Gerais'!$C$4:$C$1003))</f>
        <v>200</v>
      </c>
      <c r="J93" s="152">
        <f>SUMPRODUCT(-('Fluxo de Gastos Gerais'!$B$4:$B$1003=Analítico!$B93),-(Analítico!J$1&gt;='Fluxo de Gastos Gerais'!$D$4:$D$1003),-(Analítico!J$1&lt;='Fluxo de Gastos Gerais'!$E$4:$E$1003),-('Fluxo de Gastos Gerais'!$C$4:$C$1003))</f>
        <v>200</v>
      </c>
      <c r="K93" s="152">
        <f>SUMPRODUCT(-('Fluxo de Gastos Gerais'!$B$4:$B$1003=Analítico!$B93),-(Analítico!K$1&gt;='Fluxo de Gastos Gerais'!$D$4:$D$1003),-(Analítico!K$1&lt;='Fluxo de Gastos Gerais'!$E$4:$E$1003),-('Fluxo de Gastos Gerais'!$C$4:$C$1003))</f>
        <v>200</v>
      </c>
      <c r="L93" s="152">
        <f>SUMPRODUCT(-('Fluxo de Gastos Gerais'!$B$4:$B$1003=Analítico!$B93),-(Analítico!L$1&gt;='Fluxo de Gastos Gerais'!$D$4:$D$1003),-(Analítico!L$1&lt;='Fluxo de Gastos Gerais'!$E$4:$E$1003),-('Fluxo de Gastos Gerais'!$C$4:$C$1003))</f>
        <v>200</v>
      </c>
      <c r="M93" s="152">
        <f>SUMPRODUCT(-('Fluxo de Gastos Gerais'!$B$4:$B$1003=Analítico!$B93),-(Analítico!M$1&gt;='Fluxo de Gastos Gerais'!$D$4:$D$1003),-(Analítico!M$1&lt;='Fluxo de Gastos Gerais'!$E$4:$E$1003),-('Fluxo de Gastos Gerais'!$C$4:$C$1003))</f>
        <v>200</v>
      </c>
      <c r="N93" s="152">
        <f>SUMPRODUCT(-('Fluxo de Gastos Gerais'!$B$4:$B$1003=Analítico!$B93),-(Analítico!N$1&gt;='Fluxo de Gastos Gerais'!$D$4:$D$1003),-(Analítico!N$1&lt;='Fluxo de Gastos Gerais'!$E$4:$E$1003),-('Fluxo de Gastos Gerais'!$C$4:$C$1003))</f>
        <v>200</v>
      </c>
      <c r="O93" s="152">
        <f>SUMPRODUCT(-('Fluxo de Gastos Gerais'!$B$4:$B$1003=Analítico!$B93),-(Analítico!O$1&gt;='Fluxo de Gastos Gerais'!$D$4:$D$1003),-(Analítico!O$1&lt;='Fluxo de Gastos Gerais'!$E$4:$E$1003),-('Fluxo de Gastos Gerais'!$C$4:$C$1003))</f>
        <v>216</v>
      </c>
      <c r="P93" s="152">
        <f>SUMPRODUCT(-('Fluxo de Gastos Gerais'!$B$4:$B$1003=Analítico!$B93),-(Analítico!P$1&gt;='Fluxo de Gastos Gerais'!$D$4:$D$1003),-(Analítico!P$1&lt;='Fluxo de Gastos Gerais'!$E$4:$E$1003),-('Fluxo de Gastos Gerais'!$C$4:$C$1003))</f>
        <v>216</v>
      </c>
      <c r="Q93" s="152">
        <f>SUMPRODUCT(-('Fluxo de Gastos Gerais'!$B$4:$B$1003=Analítico!$B93),-(Analítico!Q$1&gt;='Fluxo de Gastos Gerais'!$D$4:$D$1003),-(Analítico!Q$1&lt;='Fluxo de Gastos Gerais'!$E$4:$E$1003),-('Fluxo de Gastos Gerais'!$C$4:$C$1003))</f>
        <v>216</v>
      </c>
      <c r="R93" s="152">
        <f>SUMPRODUCT(-('Fluxo de Gastos Gerais'!$B$4:$B$1003=Analítico!$B93),-(Analítico!R$1&gt;='Fluxo de Gastos Gerais'!$D$4:$D$1003),-(Analítico!R$1&lt;='Fluxo de Gastos Gerais'!$E$4:$E$1003),-('Fluxo de Gastos Gerais'!$C$4:$C$1003))</f>
        <v>216</v>
      </c>
      <c r="S93" s="152">
        <f>SUMPRODUCT(-('Fluxo de Gastos Gerais'!$B$4:$B$1003=Analítico!$B93),-(Analítico!S$1&gt;='Fluxo de Gastos Gerais'!$D$4:$D$1003),-(Analítico!S$1&lt;='Fluxo de Gastos Gerais'!$E$4:$E$1003),-('Fluxo de Gastos Gerais'!$C$4:$C$1003))</f>
        <v>216</v>
      </c>
      <c r="T93" s="152">
        <f>SUMPRODUCT(-('Fluxo de Gastos Gerais'!$B$4:$B$1003=Analítico!$B93),-(Analítico!T$1&gt;='Fluxo de Gastos Gerais'!$D$4:$D$1003),-(Analítico!T$1&lt;='Fluxo de Gastos Gerais'!$E$4:$E$1003),-('Fluxo de Gastos Gerais'!$C$4:$C$1003))</f>
        <v>216</v>
      </c>
      <c r="U93" s="152">
        <f>SUMPRODUCT(-('Fluxo de Gastos Gerais'!$B$4:$B$1003=Analítico!$B93),-(Analítico!U$1&gt;='Fluxo de Gastos Gerais'!$D$4:$D$1003),-(Analítico!U$1&lt;='Fluxo de Gastos Gerais'!$E$4:$E$1003),-('Fluxo de Gastos Gerais'!$C$4:$C$1003))</f>
        <v>216</v>
      </c>
      <c r="V93" s="152">
        <f>SUMPRODUCT(-('Fluxo de Gastos Gerais'!$B$4:$B$1003=Analítico!$B93),-(Analítico!V$1&gt;='Fluxo de Gastos Gerais'!$D$4:$D$1003),-(Analítico!V$1&lt;='Fluxo de Gastos Gerais'!$E$4:$E$1003),-('Fluxo de Gastos Gerais'!$C$4:$C$1003))</f>
        <v>216</v>
      </c>
      <c r="W93" s="152">
        <f>SUMPRODUCT(-('Fluxo de Gastos Gerais'!$B$4:$B$1003=Analítico!$B93),-(Analítico!W$1&gt;='Fluxo de Gastos Gerais'!$D$4:$D$1003),-(Analítico!W$1&lt;='Fluxo de Gastos Gerais'!$E$4:$E$1003),-('Fluxo de Gastos Gerais'!$C$4:$C$1003))</f>
        <v>216</v>
      </c>
      <c r="X93" s="152">
        <f>SUMPRODUCT(-('Fluxo de Gastos Gerais'!$B$4:$B$1003=Analítico!$B93),-(Analítico!X$1&gt;='Fluxo de Gastos Gerais'!$D$4:$D$1003),-(Analítico!X$1&lt;='Fluxo de Gastos Gerais'!$E$4:$E$1003),-('Fluxo de Gastos Gerais'!$C$4:$C$1003))</f>
        <v>216</v>
      </c>
      <c r="Y93" s="152">
        <f>SUMPRODUCT(-('Fluxo de Gastos Gerais'!$B$4:$B$1003=Analítico!$B93),-(Analítico!Y$1&gt;='Fluxo de Gastos Gerais'!$D$4:$D$1003),-(Analítico!Y$1&lt;='Fluxo de Gastos Gerais'!$E$4:$E$1003),-('Fluxo de Gastos Gerais'!$C$4:$C$1003))</f>
        <v>216</v>
      </c>
      <c r="Z93" s="152">
        <f>SUMPRODUCT(-('Fluxo de Gastos Gerais'!$B$4:$B$1003=Analítico!$B93),-(Analítico!Z$1&gt;='Fluxo de Gastos Gerais'!$D$4:$D$1003),-(Analítico!Z$1&lt;='Fluxo de Gastos Gerais'!$E$4:$E$1003),-('Fluxo de Gastos Gerais'!$C$4:$C$1003))</f>
        <v>216</v>
      </c>
      <c r="AA93" s="152">
        <f>SUMPRODUCT(-('Fluxo de Gastos Gerais'!$B$4:$B$1003=Analítico!$B93),-(Analítico!AA$1&gt;='Fluxo de Gastos Gerais'!$D$4:$D$1003),-(Analítico!AA$1&lt;='Fluxo de Gastos Gerais'!$E$4:$E$1003),-('Fluxo de Gastos Gerais'!$C$4:$C$1003))</f>
        <v>0</v>
      </c>
      <c r="AB93" s="152">
        <f>SUMPRODUCT(-('Fluxo de Gastos Gerais'!$B$4:$B$1003=Analítico!$B93),-(Analítico!AB$1&gt;='Fluxo de Gastos Gerais'!$D$4:$D$1003),-(Analítico!AB$1&lt;='Fluxo de Gastos Gerais'!$E$4:$E$1003),-('Fluxo de Gastos Gerais'!$C$4:$C$1003))</f>
        <v>0</v>
      </c>
      <c r="AC93" s="152">
        <f>SUMPRODUCT(-('Fluxo de Gastos Gerais'!$B$4:$B$1003=Analítico!$B93),-(Analítico!AC$1&gt;='Fluxo de Gastos Gerais'!$D$4:$D$1003),-(Analítico!AC$1&lt;='Fluxo de Gastos Gerais'!$E$4:$E$1003),-('Fluxo de Gastos Gerais'!$C$4:$C$1003))</f>
        <v>0</v>
      </c>
      <c r="AD93" s="152">
        <f>SUMPRODUCT(-('Fluxo de Gastos Gerais'!$B$4:$B$1003=Analítico!$B93),-(Analítico!AD$1&gt;='Fluxo de Gastos Gerais'!$D$4:$D$1003),-(Analítico!AD$1&lt;='Fluxo de Gastos Gerais'!$E$4:$E$1003),-('Fluxo de Gastos Gerais'!$C$4:$C$1003))</f>
        <v>0</v>
      </c>
      <c r="AE93" s="152">
        <f>SUMPRODUCT(-('Fluxo de Gastos Gerais'!$B$4:$B$1003=Analítico!$B93),-(Analítico!AE$1&gt;='Fluxo de Gastos Gerais'!$D$4:$D$1003),-(Analítico!AE$1&lt;='Fluxo de Gastos Gerais'!$E$4:$E$1003),-('Fluxo de Gastos Gerais'!$C$4:$C$1003))</f>
        <v>0</v>
      </c>
      <c r="AF93" s="152">
        <f>SUMPRODUCT(-('Fluxo de Gastos Gerais'!$B$4:$B$1003=Analítico!$B93),-(Analítico!AF$1&gt;='Fluxo de Gastos Gerais'!$D$4:$D$1003),-(Analítico!AF$1&lt;='Fluxo de Gastos Gerais'!$E$4:$E$1003),-('Fluxo de Gastos Gerais'!$C$4:$C$1003))</f>
        <v>0</v>
      </c>
      <c r="AG93" s="152">
        <f>SUMPRODUCT(-('Fluxo de Gastos Gerais'!$B$4:$B$1003=Analítico!$B93),-(Analítico!AG$1&gt;='Fluxo de Gastos Gerais'!$D$4:$D$1003),-(Analítico!AG$1&lt;='Fluxo de Gastos Gerais'!$E$4:$E$1003),-('Fluxo de Gastos Gerais'!$C$4:$C$1003))</f>
        <v>0</v>
      </c>
      <c r="AH93" s="152">
        <f>SUMPRODUCT(-('Fluxo de Gastos Gerais'!$B$4:$B$1003=Analítico!$B93),-(Analítico!AH$1&gt;='Fluxo de Gastos Gerais'!$D$4:$D$1003),-(Analítico!AH$1&lt;='Fluxo de Gastos Gerais'!$E$4:$E$1003),-('Fluxo de Gastos Gerais'!$C$4:$C$1003))</f>
        <v>0</v>
      </c>
      <c r="AI93" s="152">
        <f>SUMPRODUCT(-('Fluxo de Gastos Gerais'!$B$4:$B$1003=Analítico!$B93),-(Analítico!AI$1&gt;='Fluxo de Gastos Gerais'!$D$4:$D$1003),-(Analítico!AI$1&lt;='Fluxo de Gastos Gerais'!$E$4:$E$1003),-('Fluxo de Gastos Gerais'!$C$4:$C$1003))</f>
        <v>0</v>
      </c>
      <c r="AJ93" s="152">
        <f>SUMPRODUCT(-('Fluxo de Gastos Gerais'!$B$4:$B$1003=Analítico!$B93),-(Analítico!AJ$1&gt;='Fluxo de Gastos Gerais'!$D$4:$D$1003),-(Analítico!AJ$1&lt;='Fluxo de Gastos Gerais'!$E$4:$E$1003),-('Fluxo de Gastos Gerais'!$C$4:$C$1003))</f>
        <v>0</v>
      </c>
      <c r="AK93" s="152">
        <f>SUMPRODUCT(-('Fluxo de Gastos Gerais'!$B$4:$B$1003=Analítico!$B93),-(Analítico!AK$1&gt;='Fluxo de Gastos Gerais'!$D$4:$D$1003),-(Analítico!AK$1&lt;='Fluxo de Gastos Gerais'!$E$4:$E$1003),-('Fluxo de Gastos Gerais'!$C$4:$C$1003))</f>
        <v>0</v>
      </c>
      <c r="AL93" s="152">
        <f>SUMPRODUCT(-('Fluxo de Gastos Gerais'!$B$4:$B$1003=Analítico!$B93),-(Analítico!AL$1&gt;='Fluxo de Gastos Gerais'!$D$4:$D$1003),-(Analítico!AL$1&lt;='Fluxo de Gastos Gerais'!$E$4:$E$1003),-('Fluxo de Gastos Gerais'!$C$4:$C$1003))</f>
        <v>0</v>
      </c>
      <c r="AM93" s="147">
        <f t="shared" si="50"/>
        <v>4992</v>
      </c>
      <c r="AN93" s="159">
        <f t="shared" ca="1" si="51"/>
        <v>1.3003378836371436E-3</v>
      </c>
      <c r="AX93" s="254"/>
      <c r="AY93" s="254"/>
    </row>
    <row r="94" spans="1:51" s="101" customFormat="1" ht="23.25" customHeight="1">
      <c r="A94" s="221" t="s">
        <v>231</v>
      </c>
      <c r="B94" s="224" t="s">
        <v>79</v>
      </c>
      <c r="C94" s="152">
        <f>SUMPRODUCT(-('Fluxo de Gastos Gerais'!$B$4:$B$1003=Analítico!$B94),-(Analítico!C$1&gt;='Fluxo de Gastos Gerais'!$D$4:$D$1003),-(Analítico!C$1&lt;='Fluxo de Gastos Gerais'!$E$4:$E$1003),-('Fluxo de Gastos Gerais'!$C$4:$C$1003))</f>
        <v>0</v>
      </c>
      <c r="D94" s="152">
        <f>SUMPRODUCT(-('Fluxo de Gastos Gerais'!$B$4:$B$1003=Analítico!$B94),-(Analítico!D$1&gt;='Fluxo de Gastos Gerais'!$D$4:$D$1003),-(Analítico!D$1&lt;='Fluxo de Gastos Gerais'!$E$4:$E$1003),-('Fluxo de Gastos Gerais'!$C$4:$C$1003))</f>
        <v>0</v>
      </c>
      <c r="E94" s="152">
        <f>SUMPRODUCT(-('Fluxo de Gastos Gerais'!$B$4:$B$1003=Analítico!$B94),-(Analítico!E$1&gt;='Fluxo de Gastos Gerais'!$D$4:$D$1003),-(Analítico!E$1&lt;='Fluxo de Gastos Gerais'!$E$4:$E$1003),-('Fluxo de Gastos Gerais'!$C$4:$C$1003))</f>
        <v>4326.6669999999995</v>
      </c>
      <c r="F94" s="152">
        <f>SUMPRODUCT(-('Fluxo de Gastos Gerais'!$B$4:$B$1003=Analítico!$B94),-(Analítico!F$1&gt;='Fluxo de Gastos Gerais'!$D$4:$D$1003),-(Analítico!F$1&lt;='Fluxo de Gastos Gerais'!$E$4:$E$1003),-('Fluxo de Gastos Gerais'!$C$4:$C$1003))</f>
        <v>4326.6669999999995</v>
      </c>
      <c r="G94" s="152">
        <f>SUMPRODUCT(-('Fluxo de Gastos Gerais'!$B$4:$B$1003=Analítico!$B94),-(Analítico!G$1&gt;='Fluxo de Gastos Gerais'!$D$4:$D$1003),-(Analítico!G$1&lt;='Fluxo de Gastos Gerais'!$E$4:$E$1003),-('Fluxo de Gastos Gerais'!$C$4:$C$1003))</f>
        <v>4326.6669999999995</v>
      </c>
      <c r="H94" s="152">
        <f>SUMPRODUCT(-('Fluxo de Gastos Gerais'!$B$4:$B$1003=Analítico!$B94),-(Analítico!H$1&gt;='Fluxo de Gastos Gerais'!$D$4:$D$1003),-(Analítico!H$1&lt;='Fluxo de Gastos Gerais'!$E$4:$E$1003),-('Fluxo de Gastos Gerais'!$C$4:$C$1003))</f>
        <v>4326.6669999999995</v>
      </c>
      <c r="I94" s="152">
        <f>SUMPRODUCT(-('Fluxo de Gastos Gerais'!$B$4:$B$1003=Analítico!$B94),-(Analítico!I$1&gt;='Fluxo de Gastos Gerais'!$D$4:$D$1003),-(Analítico!I$1&lt;='Fluxo de Gastos Gerais'!$E$4:$E$1003),-('Fluxo de Gastos Gerais'!$C$4:$C$1003))</f>
        <v>4326.6669999999995</v>
      </c>
      <c r="J94" s="152">
        <f>SUMPRODUCT(-('Fluxo de Gastos Gerais'!$B$4:$B$1003=Analítico!$B94),-(Analítico!J$1&gt;='Fluxo de Gastos Gerais'!$D$4:$D$1003),-(Analítico!J$1&lt;='Fluxo de Gastos Gerais'!$E$4:$E$1003),-('Fluxo de Gastos Gerais'!$C$4:$C$1003))</f>
        <v>4326.6669999999995</v>
      </c>
      <c r="K94" s="152">
        <f>SUMPRODUCT(-('Fluxo de Gastos Gerais'!$B$4:$B$1003=Analítico!$B94),-(Analítico!K$1&gt;='Fluxo de Gastos Gerais'!$D$4:$D$1003),-(Analítico!K$1&lt;='Fluxo de Gastos Gerais'!$E$4:$E$1003),-('Fluxo de Gastos Gerais'!$C$4:$C$1003))</f>
        <v>4326.6669999999995</v>
      </c>
      <c r="L94" s="152">
        <f>SUMPRODUCT(-('Fluxo de Gastos Gerais'!$B$4:$B$1003=Analítico!$B94),-(Analítico!L$1&gt;='Fluxo de Gastos Gerais'!$D$4:$D$1003),-(Analítico!L$1&lt;='Fluxo de Gastos Gerais'!$E$4:$E$1003),-('Fluxo de Gastos Gerais'!$C$4:$C$1003))</f>
        <v>4326.6669999999995</v>
      </c>
      <c r="M94" s="152">
        <f>SUMPRODUCT(-('Fluxo de Gastos Gerais'!$B$4:$B$1003=Analítico!$B94),-(Analítico!M$1&gt;='Fluxo de Gastos Gerais'!$D$4:$D$1003),-(Analítico!M$1&lt;='Fluxo de Gastos Gerais'!$E$4:$E$1003),-('Fluxo de Gastos Gerais'!$C$4:$C$1003))</f>
        <v>4326.6669999999995</v>
      </c>
      <c r="N94" s="152">
        <f>SUMPRODUCT(-('Fluxo de Gastos Gerais'!$B$4:$B$1003=Analítico!$B94),-(Analítico!N$1&gt;='Fluxo de Gastos Gerais'!$D$4:$D$1003),-(Analítico!N$1&lt;='Fluxo de Gastos Gerais'!$E$4:$E$1003),-('Fluxo de Gastos Gerais'!$C$4:$C$1003))</f>
        <v>4326.6669999999995</v>
      </c>
      <c r="O94" s="152">
        <f>SUMPRODUCT(-('Fluxo de Gastos Gerais'!$B$4:$B$1003=Analítico!$B94),-(Analítico!O$1&gt;='Fluxo de Gastos Gerais'!$D$4:$D$1003),-(Analítico!O$1&lt;='Fluxo de Gastos Gerais'!$E$4:$E$1003),-('Fluxo de Gastos Gerais'!$C$4:$C$1003))</f>
        <v>5625</v>
      </c>
      <c r="P94" s="152">
        <f>SUMPRODUCT(-('Fluxo de Gastos Gerais'!$B$4:$B$1003=Analítico!$B94),-(Analítico!P$1&gt;='Fluxo de Gastos Gerais'!$D$4:$D$1003),-(Analítico!P$1&lt;='Fluxo de Gastos Gerais'!$E$4:$E$1003),-('Fluxo de Gastos Gerais'!$C$4:$C$1003))</f>
        <v>5625</v>
      </c>
      <c r="Q94" s="152">
        <f>SUMPRODUCT(-('Fluxo de Gastos Gerais'!$B$4:$B$1003=Analítico!$B94),-(Analítico!Q$1&gt;='Fluxo de Gastos Gerais'!$D$4:$D$1003),-(Analítico!Q$1&lt;='Fluxo de Gastos Gerais'!$E$4:$E$1003),-('Fluxo de Gastos Gerais'!$C$4:$C$1003))</f>
        <v>5625</v>
      </c>
      <c r="R94" s="152">
        <f>SUMPRODUCT(-('Fluxo de Gastos Gerais'!$B$4:$B$1003=Analítico!$B94),-(Analítico!R$1&gt;='Fluxo de Gastos Gerais'!$D$4:$D$1003),-(Analítico!R$1&lt;='Fluxo de Gastos Gerais'!$E$4:$E$1003),-('Fluxo de Gastos Gerais'!$C$4:$C$1003))</f>
        <v>5625</v>
      </c>
      <c r="S94" s="152">
        <f>SUMPRODUCT(-('Fluxo de Gastos Gerais'!$B$4:$B$1003=Analítico!$B94),-(Analítico!S$1&gt;='Fluxo de Gastos Gerais'!$D$4:$D$1003),-(Analítico!S$1&lt;='Fluxo de Gastos Gerais'!$E$4:$E$1003),-('Fluxo de Gastos Gerais'!$C$4:$C$1003))</f>
        <v>5625</v>
      </c>
      <c r="T94" s="152">
        <f>SUMPRODUCT(-('Fluxo de Gastos Gerais'!$B$4:$B$1003=Analítico!$B94),-(Analítico!T$1&gt;='Fluxo de Gastos Gerais'!$D$4:$D$1003),-(Analítico!T$1&lt;='Fluxo de Gastos Gerais'!$E$4:$E$1003),-('Fluxo de Gastos Gerais'!$C$4:$C$1003))</f>
        <v>5625</v>
      </c>
      <c r="U94" s="152">
        <f>SUMPRODUCT(-('Fluxo de Gastos Gerais'!$B$4:$B$1003=Analítico!$B94),-(Analítico!U$1&gt;='Fluxo de Gastos Gerais'!$D$4:$D$1003),-(Analítico!U$1&lt;='Fluxo de Gastos Gerais'!$E$4:$E$1003),-('Fluxo de Gastos Gerais'!$C$4:$C$1003))</f>
        <v>5625</v>
      </c>
      <c r="V94" s="152">
        <f>SUMPRODUCT(-('Fluxo de Gastos Gerais'!$B$4:$B$1003=Analítico!$B94),-(Analítico!V$1&gt;='Fluxo de Gastos Gerais'!$D$4:$D$1003),-(Analítico!V$1&lt;='Fluxo de Gastos Gerais'!$E$4:$E$1003),-('Fluxo de Gastos Gerais'!$C$4:$C$1003))</f>
        <v>5625</v>
      </c>
      <c r="W94" s="152">
        <f>SUMPRODUCT(-('Fluxo de Gastos Gerais'!$B$4:$B$1003=Analítico!$B94),-(Analítico!W$1&gt;='Fluxo de Gastos Gerais'!$D$4:$D$1003),-(Analítico!W$1&lt;='Fluxo de Gastos Gerais'!$E$4:$E$1003),-('Fluxo de Gastos Gerais'!$C$4:$C$1003))</f>
        <v>5625</v>
      </c>
      <c r="X94" s="152">
        <f>SUMPRODUCT(-('Fluxo de Gastos Gerais'!$B$4:$B$1003=Analítico!$B94),-(Analítico!X$1&gt;='Fluxo de Gastos Gerais'!$D$4:$D$1003),-(Analítico!X$1&lt;='Fluxo de Gastos Gerais'!$E$4:$E$1003),-('Fluxo de Gastos Gerais'!$C$4:$C$1003))</f>
        <v>5625</v>
      </c>
      <c r="Y94" s="152">
        <f>SUMPRODUCT(-('Fluxo de Gastos Gerais'!$B$4:$B$1003=Analítico!$B94),-(Analítico!Y$1&gt;='Fluxo de Gastos Gerais'!$D$4:$D$1003),-(Analítico!Y$1&lt;='Fluxo de Gastos Gerais'!$E$4:$E$1003),-('Fluxo de Gastos Gerais'!$C$4:$C$1003))</f>
        <v>5625</v>
      </c>
      <c r="Z94" s="152">
        <f>SUMPRODUCT(-('Fluxo de Gastos Gerais'!$B$4:$B$1003=Analítico!$B94),-(Analítico!Z$1&gt;='Fluxo de Gastos Gerais'!$D$4:$D$1003),-(Analítico!Z$1&lt;='Fluxo de Gastos Gerais'!$E$4:$E$1003),-('Fluxo de Gastos Gerais'!$C$4:$C$1003))</f>
        <v>5625</v>
      </c>
      <c r="AA94" s="152">
        <f>SUMPRODUCT(-('Fluxo de Gastos Gerais'!$B$4:$B$1003=Analítico!$B94),-(Analítico!AA$1&gt;='Fluxo de Gastos Gerais'!$D$4:$D$1003),-(Analítico!AA$1&lt;='Fluxo de Gastos Gerais'!$E$4:$E$1003),-('Fluxo de Gastos Gerais'!$C$4:$C$1003))</f>
        <v>0</v>
      </c>
      <c r="AB94" s="152">
        <f>SUMPRODUCT(-('Fluxo de Gastos Gerais'!$B$4:$B$1003=Analítico!$B94),-(Analítico!AB$1&gt;='Fluxo de Gastos Gerais'!$D$4:$D$1003),-(Analítico!AB$1&lt;='Fluxo de Gastos Gerais'!$E$4:$E$1003),-('Fluxo de Gastos Gerais'!$C$4:$C$1003))</f>
        <v>0</v>
      </c>
      <c r="AC94" s="152">
        <f>SUMPRODUCT(-('Fluxo de Gastos Gerais'!$B$4:$B$1003=Analítico!$B94),-(Analítico!AC$1&gt;='Fluxo de Gastos Gerais'!$D$4:$D$1003),-(Analítico!AC$1&lt;='Fluxo de Gastos Gerais'!$E$4:$E$1003),-('Fluxo de Gastos Gerais'!$C$4:$C$1003))</f>
        <v>0</v>
      </c>
      <c r="AD94" s="152">
        <f>SUMPRODUCT(-('Fluxo de Gastos Gerais'!$B$4:$B$1003=Analítico!$B94),-(Analítico!AD$1&gt;='Fluxo de Gastos Gerais'!$D$4:$D$1003),-(Analítico!AD$1&lt;='Fluxo de Gastos Gerais'!$E$4:$E$1003),-('Fluxo de Gastos Gerais'!$C$4:$C$1003))</f>
        <v>0</v>
      </c>
      <c r="AE94" s="152">
        <f>SUMPRODUCT(-('Fluxo de Gastos Gerais'!$B$4:$B$1003=Analítico!$B94),-(Analítico!AE$1&gt;='Fluxo de Gastos Gerais'!$D$4:$D$1003),-(Analítico!AE$1&lt;='Fluxo de Gastos Gerais'!$E$4:$E$1003),-('Fluxo de Gastos Gerais'!$C$4:$C$1003))</f>
        <v>0</v>
      </c>
      <c r="AF94" s="152">
        <f>SUMPRODUCT(-('Fluxo de Gastos Gerais'!$B$4:$B$1003=Analítico!$B94),-(Analítico!AF$1&gt;='Fluxo de Gastos Gerais'!$D$4:$D$1003),-(Analítico!AF$1&lt;='Fluxo de Gastos Gerais'!$E$4:$E$1003),-('Fluxo de Gastos Gerais'!$C$4:$C$1003))</f>
        <v>0</v>
      </c>
      <c r="AG94" s="152">
        <f>SUMPRODUCT(-('Fluxo de Gastos Gerais'!$B$4:$B$1003=Analítico!$B94),-(Analítico!AG$1&gt;='Fluxo de Gastos Gerais'!$D$4:$D$1003),-(Analítico!AG$1&lt;='Fluxo de Gastos Gerais'!$E$4:$E$1003),-('Fluxo de Gastos Gerais'!$C$4:$C$1003))</f>
        <v>0</v>
      </c>
      <c r="AH94" s="152">
        <f>SUMPRODUCT(-('Fluxo de Gastos Gerais'!$B$4:$B$1003=Analítico!$B94),-(Analítico!AH$1&gt;='Fluxo de Gastos Gerais'!$D$4:$D$1003),-(Analítico!AH$1&lt;='Fluxo de Gastos Gerais'!$E$4:$E$1003),-('Fluxo de Gastos Gerais'!$C$4:$C$1003))</f>
        <v>0</v>
      </c>
      <c r="AI94" s="152">
        <f>SUMPRODUCT(-('Fluxo de Gastos Gerais'!$B$4:$B$1003=Analítico!$B94),-(Analítico!AI$1&gt;='Fluxo de Gastos Gerais'!$D$4:$D$1003),-(Analítico!AI$1&lt;='Fluxo de Gastos Gerais'!$E$4:$E$1003),-('Fluxo de Gastos Gerais'!$C$4:$C$1003))</f>
        <v>0</v>
      </c>
      <c r="AJ94" s="152">
        <f>SUMPRODUCT(-('Fluxo de Gastos Gerais'!$B$4:$B$1003=Analítico!$B94),-(Analítico!AJ$1&gt;='Fluxo de Gastos Gerais'!$D$4:$D$1003),-(Analítico!AJ$1&lt;='Fluxo de Gastos Gerais'!$E$4:$E$1003),-('Fluxo de Gastos Gerais'!$C$4:$C$1003))</f>
        <v>0</v>
      </c>
      <c r="AK94" s="152">
        <f>SUMPRODUCT(-('Fluxo de Gastos Gerais'!$B$4:$B$1003=Analítico!$B94),-(Analítico!AK$1&gt;='Fluxo de Gastos Gerais'!$D$4:$D$1003),-(Analítico!AK$1&lt;='Fluxo de Gastos Gerais'!$E$4:$E$1003),-('Fluxo de Gastos Gerais'!$C$4:$C$1003))</f>
        <v>0</v>
      </c>
      <c r="AL94" s="152">
        <f>SUMPRODUCT(-('Fluxo de Gastos Gerais'!$B$4:$B$1003=Analítico!$B94),-(Analítico!AL$1&gt;='Fluxo de Gastos Gerais'!$D$4:$D$1003),-(Analítico!AL$1&lt;='Fluxo de Gastos Gerais'!$E$4:$E$1003),-('Fluxo de Gastos Gerais'!$C$4:$C$1003))</f>
        <v>0</v>
      </c>
      <c r="AM94" s="147">
        <f t="shared" si="50"/>
        <v>110766.67000000001</v>
      </c>
      <c r="AN94" s="159">
        <f t="shared" ca="1" si="51"/>
        <v>2.8852984223824901E-2</v>
      </c>
      <c r="AX94" s="254"/>
      <c r="AY94" s="254"/>
    </row>
    <row r="95" spans="1:51" s="101" customFormat="1" ht="23.25" customHeight="1">
      <c r="A95" s="221" t="s">
        <v>232</v>
      </c>
      <c r="B95" s="224" t="s">
        <v>72</v>
      </c>
      <c r="C95" s="152">
        <f>SUMPRODUCT(-('Fluxo de Gastos Gerais'!$B$4:$B$1003=Analítico!$B95),-(Analítico!C$1&gt;='Fluxo de Gastos Gerais'!$D$4:$D$1003),-(Analítico!C$1&lt;='Fluxo de Gastos Gerais'!$E$4:$E$1003),-('Fluxo de Gastos Gerais'!$C$4:$C$1003))</f>
        <v>0</v>
      </c>
      <c r="D95" s="152">
        <f>SUMPRODUCT(-('Fluxo de Gastos Gerais'!$B$4:$B$1003=Analítico!$B95),-(Analítico!D$1&gt;='Fluxo de Gastos Gerais'!$D$4:$D$1003),-(Analítico!D$1&lt;='Fluxo de Gastos Gerais'!$E$4:$E$1003),-('Fluxo de Gastos Gerais'!$C$4:$C$1003))</f>
        <v>0</v>
      </c>
      <c r="E95" s="152">
        <f>SUMPRODUCT(-('Fluxo de Gastos Gerais'!$B$4:$B$1003=Analítico!$B95),-(Analítico!E$1&gt;='Fluxo de Gastos Gerais'!$D$4:$D$1003),-(Analítico!E$1&lt;='Fluxo de Gastos Gerais'!$E$4:$E$1003),-('Fluxo de Gastos Gerais'!$C$4:$C$1003))</f>
        <v>0</v>
      </c>
      <c r="F95" s="152">
        <f>SUMPRODUCT(-('Fluxo de Gastos Gerais'!$B$4:$B$1003=Analítico!$B95),-(Analítico!F$1&gt;='Fluxo de Gastos Gerais'!$D$4:$D$1003),-(Analítico!F$1&lt;='Fluxo de Gastos Gerais'!$E$4:$E$1003),-('Fluxo de Gastos Gerais'!$C$4:$C$1003))</f>
        <v>0</v>
      </c>
      <c r="G95" s="152">
        <f>SUMPRODUCT(-('Fluxo de Gastos Gerais'!$B$4:$B$1003=Analítico!$B95),-(Analítico!G$1&gt;='Fluxo de Gastos Gerais'!$D$4:$D$1003),-(Analítico!G$1&lt;='Fluxo de Gastos Gerais'!$E$4:$E$1003),-('Fluxo de Gastos Gerais'!$C$4:$C$1003))</f>
        <v>0</v>
      </c>
      <c r="H95" s="152">
        <f>SUMPRODUCT(-('Fluxo de Gastos Gerais'!$B$4:$B$1003=Analítico!$B95),-(Analítico!H$1&gt;='Fluxo de Gastos Gerais'!$D$4:$D$1003),-(Analítico!H$1&lt;='Fluxo de Gastos Gerais'!$E$4:$E$1003),-('Fluxo de Gastos Gerais'!$C$4:$C$1003))</f>
        <v>0</v>
      </c>
      <c r="I95" s="152">
        <f>SUMPRODUCT(-('Fluxo de Gastos Gerais'!$B$4:$B$1003=Analítico!$B95),-(Analítico!I$1&gt;='Fluxo de Gastos Gerais'!$D$4:$D$1003),-(Analítico!I$1&lt;='Fluxo de Gastos Gerais'!$E$4:$E$1003),-('Fluxo de Gastos Gerais'!$C$4:$C$1003))</f>
        <v>0</v>
      </c>
      <c r="J95" s="152">
        <f>SUMPRODUCT(-('Fluxo de Gastos Gerais'!$B$4:$B$1003=Analítico!$B95),-(Analítico!J$1&gt;='Fluxo de Gastos Gerais'!$D$4:$D$1003),-(Analítico!J$1&lt;='Fluxo de Gastos Gerais'!$E$4:$E$1003),-('Fluxo de Gastos Gerais'!$C$4:$C$1003))</f>
        <v>0</v>
      </c>
      <c r="K95" s="152">
        <f>SUMPRODUCT(-('Fluxo de Gastos Gerais'!$B$4:$B$1003=Analítico!$B95),-(Analítico!K$1&gt;='Fluxo de Gastos Gerais'!$D$4:$D$1003),-(Analítico!K$1&lt;='Fluxo de Gastos Gerais'!$E$4:$E$1003),-('Fluxo de Gastos Gerais'!$C$4:$C$1003))</f>
        <v>0</v>
      </c>
      <c r="L95" s="152">
        <f>SUMPRODUCT(-('Fluxo de Gastos Gerais'!$B$4:$B$1003=Analítico!$B95),-(Analítico!L$1&gt;='Fluxo de Gastos Gerais'!$D$4:$D$1003),-(Analítico!L$1&lt;='Fluxo de Gastos Gerais'!$E$4:$E$1003),-('Fluxo de Gastos Gerais'!$C$4:$C$1003))</f>
        <v>0</v>
      </c>
      <c r="M95" s="152">
        <f>SUMPRODUCT(-('Fluxo de Gastos Gerais'!$B$4:$B$1003=Analítico!$B95),-(Analítico!M$1&gt;='Fluxo de Gastos Gerais'!$D$4:$D$1003),-(Analítico!M$1&lt;='Fluxo de Gastos Gerais'!$E$4:$E$1003),-('Fluxo de Gastos Gerais'!$C$4:$C$1003))</f>
        <v>0</v>
      </c>
      <c r="N95" s="152">
        <f>SUMPRODUCT(-('Fluxo de Gastos Gerais'!$B$4:$B$1003=Analítico!$B95),-(Analítico!N$1&gt;='Fluxo de Gastos Gerais'!$D$4:$D$1003),-(Analítico!N$1&lt;='Fluxo de Gastos Gerais'!$E$4:$E$1003),-('Fluxo de Gastos Gerais'!$C$4:$C$1003))</f>
        <v>0</v>
      </c>
      <c r="O95" s="152">
        <f>SUMPRODUCT(-('Fluxo de Gastos Gerais'!$B$4:$B$1003=Analítico!$B95),-(Analítico!O$1&gt;='Fluxo de Gastos Gerais'!$D$4:$D$1003),-(Analítico!O$1&lt;='Fluxo de Gastos Gerais'!$E$4:$E$1003),-('Fluxo de Gastos Gerais'!$C$4:$C$1003))</f>
        <v>0</v>
      </c>
      <c r="P95" s="152">
        <f>SUMPRODUCT(-('Fluxo de Gastos Gerais'!$B$4:$B$1003=Analítico!$B95),-(Analítico!P$1&gt;='Fluxo de Gastos Gerais'!$D$4:$D$1003),-(Analítico!P$1&lt;='Fluxo de Gastos Gerais'!$E$4:$E$1003),-('Fluxo de Gastos Gerais'!$C$4:$C$1003))</f>
        <v>0</v>
      </c>
      <c r="Q95" s="152">
        <f>SUMPRODUCT(-('Fluxo de Gastos Gerais'!$B$4:$B$1003=Analítico!$B95),-(Analítico!Q$1&gt;='Fluxo de Gastos Gerais'!$D$4:$D$1003),-(Analítico!Q$1&lt;='Fluxo de Gastos Gerais'!$E$4:$E$1003),-('Fluxo de Gastos Gerais'!$C$4:$C$1003))</f>
        <v>0</v>
      </c>
      <c r="R95" s="152">
        <f>SUMPRODUCT(-('Fluxo de Gastos Gerais'!$B$4:$B$1003=Analítico!$B95),-(Analítico!R$1&gt;='Fluxo de Gastos Gerais'!$D$4:$D$1003),-(Analítico!R$1&lt;='Fluxo de Gastos Gerais'!$E$4:$E$1003),-('Fluxo de Gastos Gerais'!$C$4:$C$1003))</f>
        <v>0</v>
      </c>
      <c r="S95" s="152">
        <f>SUMPRODUCT(-('Fluxo de Gastos Gerais'!$B$4:$B$1003=Analítico!$B95),-(Analítico!S$1&gt;='Fluxo de Gastos Gerais'!$D$4:$D$1003),-(Analítico!S$1&lt;='Fluxo de Gastos Gerais'!$E$4:$E$1003),-('Fluxo de Gastos Gerais'!$C$4:$C$1003))</f>
        <v>0</v>
      </c>
      <c r="T95" s="152">
        <f>SUMPRODUCT(-('Fluxo de Gastos Gerais'!$B$4:$B$1003=Analítico!$B95),-(Analítico!T$1&gt;='Fluxo de Gastos Gerais'!$D$4:$D$1003),-(Analítico!T$1&lt;='Fluxo de Gastos Gerais'!$E$4:$E$1003),-('Fluxo de Gastos Gerais'!$C$4:$C$1003))</f>
        <v>0</v>
      </c>
      <c r="U95" s="152">
        <f>SUMPRODUCT(-('Fluxo de Gastos Gerais'!$B$4:$B$1003=Analítico!$B95),-(Analítico!U$1&gt;='Fluxo de Gastos Gerais'!$D$4:$D$1003),-(Analítico!U$1&lt;='Fluxo de Gastos Gerais'!$E$4:$E$1003),-('Fluxo de Gastos Gerais'!$C$4:$C$1003))</f>
        <v>0</v>
      </c>
      <c r="V95" s="152">
        <f>SUMPRODUCT(-('Fluxo de Gastos Gerais'!$B$4:$B$1003=Analítico!$B95),-(Analítico!V$1&gt;='Fluxo de Gastos Gerais'!$D$4:$D$1003),-(Analítico!V$1&lt;='Fluxo de Gastos Gerais'!$E$4:$E$1003),-('Fluxo de Gastos Gerais'!$C$4:$C$1003))</f>
        <v>0</v>
      </c>
      <c r="W95" s="152">
        <f>SUMPRODUCT(-('Fluxo de Gastos Gerais'!$B$4:$B$1003=Analítico!$B95),-(Analítico!W$1&gt;='Fluxo de Gastos Gerais'!$D$4:$D$1003),-(Analítico!W$1&lt;='Fluxo de Gastos Gerais'!$E$4:$E$1003),-('Fluxo de Gastos Gerais'!$C$4:$C$1003))</f>
        <v>0</v>
      </c>
      <c r="X95" s="152">
        <f>SUMPRODUCT(-('Fluxo de Gastos Gerais'!$B$4:$B$1003=Analítico!$B95),-(Analítico!X$1&gt;='Fluxo de Gastos Gerais'!$D$4:$D$1003),-(Analítico!X$1&lt;='Fluxo de Gastos Gerais'!$E$4:$E$1003),-('Fluxo de Gastos Gerais'!$C$4:$C$1003))</f>
        <v>0</v>
      </c>
      <c r="Y95" s="152">
        <f>SUMPRODUCT(-('Fluxo de Gastos Gerais'!$B$4:$B$1003=Analítico!$B95),-(Analítico!Y$1&gt;='Fluxo de Gastos Gerais'!$D$4:$D$1003),-(Analítico!Y$1&lt;='Fluxo de Gastos Gerais'!$E$4:$E$1003),-('Fluxo de Gastos Gerais'!$C$4:$C$1003))</f>
        <v>0</v>
      </c>
      <c r="Z95" s="152">
        <f>SUMPRODUCT(-('Fluxo de Gastos Gerais'!$B$4:$B$1003=Analítico!$B95),-(Analítico!Z$1&gt;='Fluxo de Gastos Gerais'!$D$4:$D$1003),-(Analítico!Z$1&lt;='Fluxo de Gastos Gerais'!$E$4:$E$1003),-('Fluxo de Gastos Gerais'!$C$4:$C$1003))</f>
        <v>0</v>
      </c>
      <c r="AA95" s="152">
        <f>SUMPRODUCT(-('Fluxo de Gastos Gerais'!$B$4:$B$1003=Analítico!$B95),-(Analítico!AA$1&gt;='Fluxo de Gastos Gerais'!$D$4:$D$1003),-(Analítico!AA$1&lt;='Fluxo de Gastos Gerais'!$E$4:$E$1003),-('Fluxo de Gastos Gerais'!$C$4:$C$1003))</f>
        <v>0</v>
      </c>
      <c r="AB95" s="152">
        <f>SUMPRODUCT(-('Fluxo de Gastos Gerais'!$B$4:$B$1003=Analítico!$B95),-(Analítico!AB$1&gt;='Fluxo de Gastos Gerais'!$D$4:$D$1003),-(Analítico!AB$1&lt;='Fluxo de Gastos Gerais'!$E$4:$E$1003),-('Fluxo de Gastos Gerais'!$C$4:$C$1003))</f>
        <v>0</v>
      </c>
      <c r="AC95" s="152">
        <f>SUMPRODUCT(-('Fluxo de Gastos Gerais'!$B$4:$B$1003=Analítico!$B95),-(Analítico!AC$1&gt;='Fluxo de Gastos Gerais'!$D$4:$D$1003),-(Analítico!AC$1&lt;='Fluxo de Gastos Gerais'!$E$4:$E$1003),-('Fluxo de Gastos Gerais'!$C$4:$C$1003))</f>
        <v>0</v>
      </c>
      <c r="AD95" s="152">
        <f>SUMPRODUCT(-('Fluxo de Gastos Gerais'!$B$4:$B$1003=Analítico!$B95),-(Analítico!AD$1&gt;='Fluxo de Gastos Gerais'!$D$4:$D$1003),-(Analítico!AD$1&lt;='Fluxo de Gastos Gerais'!$E$4:$E$1003),-('Fluxo de Gastos Gerais'!$C$4:$C$1003))</f>
        <v>0</v>
      </c>
      <c r="AE95" s="152">
        <f>SUMPRODUCT(-('Fluxo de Gastos Gerais'!$B$4:$B$1003=Analítico!$B95),-(Analítico!AE$1&gt;='Fluxo de Gastos Gerais'!$D$4:$D$1003),-(Analítico!AE$1&lt;='Fluxo de Gastos Gerais'!$E$4:$E$1003),-('Fluxo de Gastos Gerais'!$C$4:$C$1003))</f>
        <v>0</v>
      </c>
      <c r="AF95" s="152">
        <f>SUMPRODUCT(-('Fluxo de Gastos Gerais'!$B$4:$B$1003=Analítico!$B95),-(Analítico!AF$1&gt;='Fluxo de Gastos Gerais'!$D$4:$D$1003),-(Analítico!AF$1&lt;='Fluxo de Gastos Gerais'!$E$4:$E$1003),-('Fluxo de Gastos Gerais'!$C$4:$C$1003))</f>
        <v>0</v>
      </c>
      <c r="AG95" s="152">
        <f>SUMPRODUCT(-('Fluxo de Gastos Gerais'!$B$4:$B$1003=Analítico!$B95),-(Analítico!AG$1&gt;='Fluxo de Gastos Gerais'!$D$4:$D$1003),-(Analítico!AG$1&lt;='Fluxo de Gastos Gerais'!$E$4:$E$1003),-('Fluxo de Gastos Gerais'!$C$4:$C$1003))</f>
        <v>0</v>
      </c>
      <c r="AH95" s="152">
        <f>SUMPRODUCT(-('Fluxo de Gastos Gerais'!$B$4:$B$1003=Analítico!$B95),-(Analítico!AH$1&gt;='Fluxo de Gastos Gerais'!$D$4:$D$1003),-(Analítico!AH$1&lt;='Fluxo de Gastos Gerais'!$E$4:$E$1003),-('Fluxo de Gastos Gerais'!$C$4:$C$1003))</f>
        <v>0</v>
      </c>
      <c r="AI95" s="152">
        <f>SUMPRODUCT(-('Fluxo de Gastos Gerais'!$B$4:$B$1003=Analítico!$B95),-(Analítico!AI$1&gt;='Fluxo de Gastos Gerais'!$D$4:$D$1003),-(Analítico!AI$1&lt;='Fluxo de Gastos Gerais'!$E$4:$E$1003),-('Fluxo de Gastos Gerais'!$C$4:$C$1003))</f>
        <v>0</v>
      </c>
      <c r="AJ95" s="152">
        <f>SUMPRODUCT(-('Fluxo de Gastos Gerais'!$B$4:$B$1003=Analítico!$B95),-(Analítico!AJ$1&gt;='Fluxo de Gastos Gerais'!$D$4:$D$1003),-(Analítico!AJ$1&lt;='Fluxo de Gastos Gerais'!$E$4:$E$1003),-('Fluxo de Gastos Gerais'!$C$4:$C$1003))</f>
        <v>0</v>
      </c>
      <c r="AK95" s="152">
        <f>SUMPRODUCT(-('Fluxo de Gastos Gerais'!$B$4:$B$1003=Analítico!$B95),-(Analítico!AK$1&gt;='Fluxo de Gastos Gerais'!$D$4:$D$1003),-(Analítico!AK$1&lt;='Fluxo de Gastos Gerais'!$E$4:$E$1003),-('Fluxo de Gastos Gerais'!$C$4:$C$1003))</f>
        <v>0</v>
      </c>
      <c r="AL95" s="152">
        <f>SUMPRODUCT(-('Fluxo de Gastos Gerais'!$B$4:$B$1003=Analítico!$B95),-(Analítico!AL$1&gt;='Fluxo de Gastos Gerais'!$D$4:$D$1003),-(Analítico!AL$1&lt;='Fluxo de Gastos Gerais'!$E$4:$E$1003),-('Fluxo de Gastos Gerais'!$C$4:$C$1003))</f>
        <v>0</v>
      </c>
      <c r="AM95" s="147">
        <f t="shared" si="50"/>
        <v>0</v>
      </c>
      <c r="AN95" s="159">
        <f t="shared" ca="1" si="51"/>
        <v>0</v>
      </c>
      <c r="AX95" s="254"/>
      <c r="AY95" s="254"/>
    </row>
    <row r="96" spans="1:51" s="101" customFormat="1" ht="23.25" customHeight="1">
      <c r="A96" s="221" t="s">
        <v>233</v>
      </c>
      <c r="B96" s="224" t="s">
        <v>281</v>
      </c>
      <c r="C96" s="152">
        <f>SUMPRODUCT(-('Fluxo de Gastos Gerais'!$B$4:$B$1003=Analítico!$B96),-(Analítico!C$1&gt;='Fluxo de Gastos Gerais'!$D$4:$D$1003),-(Analítico!C$1&lt;='Fluxo de Gastos Gerais'!$E$4:$E$1003),-('Fluxo de Gastos Gerais'!$C$4:$C$1003))</f>
        <v>276</v>
      </c>
      <c r="D96" s="152">
        <f>SUMPRODUCT(-('Fluxo de Gastos Gerais'!$B$4:$B$1003=Analítico!$B96),-(Analítico!D$1&gt;='Fluxo de Gastos Gerais'!$D$4:$D$1003),-(Analítico!D$1&lt;='Fluxo de Gastos Gerais'!$E$4:$E$1003),-('Fluxo de Gastos Gerais'!$C$4:$C$1003))</f>
        <v>276</v>
      </c>
      <c r="E96" s="152">
        <f>SUMPRODUCT(-('Fluxo de Gastos Gerais'!$B$4:$B$1003=Analítico!$B96),-(Analítico!E$1&gt;='Fluxo de Gastos Gerais'!$D$4:$D$1003),-(Analítico!E$1&lt;='Fluxo de Gastos Gerais'!$E$4:$E$1003),-('Fluxo de Gastos Gerais'!$C$4:$C$1003))</f>
        <v>276</v>
      </c>
      <c r="F96" s="152">
        <f>SUMPRODUCT(-('Fluxo de Gastos Gerais'!$B$4:$B$1003=Analítico!$B96),-(Analítico!F$1&gt;='Fluxo de Gastos Gerais'!$D$4:$D$1003),-(Analítico!F$1&lt;='Fluxo de Gastos Gerais'!$E$4:$E$1003),-('Fluxo de Gastos Gerais'!$C$4:$C$1003))</f>
        <v>276</v>
      </c>
      <c r="G96" s="152">
        <f>SUMPRODUCT(-('Fluxo de Gastos Gerais'!$B$4:$B$1003=Analítico!$B96),-(Analítico!G$1&gt;='Fluxo de Gastos Gerais'!$D$4:$D$1003),-(Analítico!G$1&lt;='Fluxo de Gastos Gerais'!$E$4:$E$1003),-('Fluxo de Gastos Gerais'!$C$4:$C$1003))</f>
        <v>276</v>
      </c>
      <c r="H96" s="152">
        <f>SUMPRODUCT(-('Fluxo de Gastos Gerais'!$B$4:$B$1003=Analítico!$B96),-(Analítico!H$1&gt;='Fluxo de Gastos Gerais'!$D$4:$D$1003),-(Analítico!H$1&lt;='Fluxo de Gastos Gerais'!$E$4:$E$1003),-('Fluxo de Gastos Gerais'!$C$4:$C$1003))</f>
        <v>276</v>
      </c>
      <c r="I96" s="152">
        <f>SUMPRODUCT(-('Fluxo de Gastos Gerais'!$B$4:$B$1003=Analítico!$B96),-(Analítico!I$1&gt;='Fluxo de Gastos Gerais'!$D$4:$D$1003),-(Analítico!I$1&lt;='Fluxo de Gastos Gerais'!$E$4:$E$1003),-('Fluxo de Gastos Gerais'!$C$4:$C$1003))</f>
        <v>276</v>
      </c>
      <c r="J96" s="152">
        <f>SUMPRODUCT(-('Fluxo de Gastos Gerais'!$B$4:$B$1003=Analítico!$B96),-(Analítico!J$1&gt;='Fluxo de Gastos Gerais'!$D$4:$D$1003),-(Analítico!J$1&lt;='Fluxo de Gastos Gerais'!$E$4:$E$1003),-('Fluxo de Gastos Gerais'!$C$4:$C$1003))</f>
        <v>276</v>
      </c>
      <c r="K96" s="152">
        <f>SUMPRODUCT(-('Fluxo de Gastos Gerais'!$B$4:$B$1003=Analítico!$B96),-(Analítico!K$1&gt;='Fluxo de Gastos Gerais'!$D$4:$D$1003),-(Analítico!K$1&lt;='Fluxo de Gastos Gerais'!$E$4:$E$1003),-('Fluxo de Gastos Gerais'!$C$4:$C$1003))</f>
        <v>276</v>
      </c>
      <c r="L96" s="152">
        <f>SUMPRODUCT(-('Fluxo de Gastos Gerais'!$B$4:$B$1003=Analítico!$B96),-(Analítico!L$1&gt;='Fluxo de Gastos Gerais'!$D$4:$D$1003),-(Analítico!L$1&lt;='Fluxo de Gastos Gerais'!$E$4:$E$1003),-('Fluxo de Gastos Gerais'!$C$4:$C$1003))</f>
        <v>276</v>
      </c>
      <c r="M96" s="152">
        <f>SUMPRODUCT(-('Fluxo de Gastos Gerais'!$B$4:$B$1003=Analítico!$B96),-(Analítico!M$1&gt;='Fluxo de Gastos Gerais'!$D$4:$D$1003),-(Analítico!M$1&lt;='Fluxo de Gastos Gerais'!$E$4:$E$1003),-('Fluxo de Gastos Gerais'!$C$4:$C$1003))</f>
        <v>276</v>
      </c>
      <c r="N96" s="152">
        <f>SUMPRODUCT(-('Fluxo de Gastos Gerais'!$B$4:$B$1003=Analítico!$B96),-(Analítico!N$1&gt;='Fluxo de Gastos Gerais'!$D$4:$D$1003),-(Analítico!N$1&lt;='Fluxo de Gastos Gerais'!$E$4:$E$1003),-('Fluxo de Gastos Gerais'!$C$4:$C$1003))</f>
        <v>276</v>
      </c>
      <c r="O96" s="152">
        <f>SUMPRODUCT(-('Fluxo de Gastos Gerais'!$B$4:$B$1003=Analítico!$B96),-(Analítico!O$1&gt;='Fluxo de Gastos Gerais'!$D$4:$D$1003),-(Analítico!O$1&lt;='Fluxo de Gastos Gerais'!$E$4:$E$1003),-('Fluxo de Gastos Gerais'!$C$4:$C$1003))</f>
        <v>300</v>
      </c>
      <c r="P96" s="152">
        <f>SUMPRODUCT(-('Fluxo de Gastos Gerais'!$B$4:$B$1003=Analítico!$B96),-(Analítico!P$1&gt;='Fluxo de Gastos Gerais'!$D$4:$D$1003),-(Analítico!P$1&lt;='Fluxo de Gastos Gerais'!$E$4:$E$1003),-('Fluxo de Gastos Gerais'!$C$4:$C$1003))</f>
        <v>300</v>
      </c>
      <c r="Q96" s="152">
        <f>SUMPRODUCT(-('Fluxo de Gastos Gerais'!$B$4:$B$1003=Analítico!$B96),-(Analítico!Q$1&gt;='Fluxo de Gastos Gerais'!$D$4:$D$1003),-(Analítico!Q$1&lt;='Fluxo de Gastos Gerais'!$E$4:$E$1003),-('Fluxo de Gastos Gerais'!$C$4:$C$1003))</f>
        <v>300</v>
      </c>
      <c r="R96" s="152">
        <f>SUMPRODUCT(-('Fluxo de Gastos Gerais'!$B$4:$B$1003=Analítico!$B96),-(Analítico!R$1&gt;='Fluxo de Gastos Gerais'!$D$4:$D$1003),-(Analítico!R$1&lt;='Fluxo de Gastos Gerais'!$E$4:$E$1003),-('Fluxo de Gastos Gerais'!$C$4:$C$1003))</f>
        <v>300</v>
      </c>
      <c r="S96" s="152">
        <f>SUMPRODUCT(-('Fluxo de Gastos Gerais'!$B$4:$B$1003=Analítico!$B96),-(Analítico!S$1&gt;='Fluxo de Gastos Gerais'!$D$4:$D$1003),-(Analítico!S$1&lt;='Fluxo de Gastos Gerais'!$E$4:$E$1003),-('Fluxo de Gastos Gerais'!$C$4:$C$1003))</f>
        <v>300</v>
      </c>
      <c r="T96" s="152">
        <f>SUMPRODUCT(-('Fluxo de Gastos Gerais'!$B$4:$B$1003=Analítico!$B96),-(Analítico!T$1&gt;='Fluxo de Gastos Gerais'!$D$4:$D$1003),-(Analítico!T$1&lt;='Fluxo de Gastos Gerais'!$E$4:$E$1003),-('Fluxo de Gastos Gerais'!$C$4:$C$1003))</f>
        <v>300</v>
      </c>
      <c r="U96" s="152">
        <f>SUMPRODUCT(-('Fluxo de Gastos Gerais'!$B$4:$B$1003=Analítico!$B96),-(Analítico!U$1&gt;='Fluxo de Gastos Gerais'!$D$4:$D$1003),-(Analítico!U$1&lt;='Fluxo de Gastos Gerais'!$E$4:$E$1003),-('Fluxo de Gastos Gerais'!$C$4:$C$1003))</f>
        <v>300</v>
      </c>
      <c r="V96" s="152">
        <f>SUMPRODUCT(-('Fluxo de Gastos Gerais'!$B$4:$B$1003=Analítico!$B96),-(Analítico!V$1&gt;='Fluxo de Gastos Gerais'!$D$4:$D$1003),-(Analítico!V$1&lt;='Fluxo de Gastos Gerais'!$E$4:$E$1003),-('Fluxo de Gastos Gerais'!$C$4:$C$1003))</f>
        <v>300</v>
      </c>
      <c r="W96" s="152">
        <f>SUMPRODUCT(-('Fluxo de Gastos Gerais'!$B$4:$B$1003=Analítico!$B96),-(Analítico!W$1&gt;='Fluxo de Gastos Gerais'!$D$4:$D$1003),-(Analítico!W$1&lt;='Fluxo de Gastos Gerais'!$E$4:$E$1003),-('Fluxo de Gastos Gerais'!$C$4:$C$1003))</f>
        <v>300</v>
      </c>
      <c r="X96" s="152">
        <f>SUMPRODUCT(-('Fluxo de Gastos Gerais'!$B$4:$B$1003=Analítico!$B96),-(Analítico!X$1&gt;='Fluxo de Gastos Gerais'!$D$4:$D$1003),-(Analítico!X$1&lt;='Fluxo de Gastos Gerais'!$E$4:$E$1003),-('Fluxo de Gastos Gerais'!$C$4:$C$1003))</f>
        <v>300</v>
      </c>
      <c r="Y96" s="152">
        <f>SUMPRODUCT(-('Fluxo de Gastos Gerais'!$B$4:$B$1003=Analítico!$B96),-(Analítico!Y$1&gt;='Fluxo de Gastos Gerais'!$D$4:$D$1003),-(Analítico!Y$1&lt;='Fluxo de Gastos Gerais'!$E$4:$E$1003),-('Fluxo de Gastos Gerais'!$C$4:$C$1003))</f>
        <v>300</v>
      </c>
      <c r="Z96" s="152">
        <f>SUMPRODUCT(-('Fluxo de Gastos Gerais'!$B$4:$B$1003=Analítico!$B96),-(Analítico!Z$1&gt;='Fluxo de Gastos Gerais'!$D$4:$D$1003),-(Analítico!Z$1&lt;='Fluxo de Gastos Gerais'!$E$4:$E$1003),-('Fluxo de Gastos Gerais'!$C$4:$C$1003))</f>
        <v>300</v>
      </c>
      <c r="AA96" s="152">
        <f>SUMPRODUCT(-('Fluxo de Gastos Gerais'!$B$4:$B$1003=Analítico!$B96),-(Analítico!AA$1&gt;='Fluxo de Gastos Gerais'!$D$4:$D$1003),-(Analítico!AA$1&lt;='Fluxo de Gastos Gerais'!$E$4:$E$1003),-('Fluxo de Gastos Gerais'!$C$4:$C$1003))</f>
        <v>0</v>
      </c>
      <c r="AB96" s="152">
        <f>SUMPRODUCT(-('Fluxo de Gastos Gerais'!$B$4:$B$1003=Analítico!$B96),-(Analítico!AB$1&gt;='Fluxo de Gastos Gerais'!$D$4:$D$1003),-(Analítico!AB$1&lt;='Fluxo de Gastos Gerais'!$E$4:$E$1003),-('Fluxo de Gastos Gerais'!$C$4:$C$1003))</f>
        <v>0</v>
      </c>
      <c r="AC96" s="152">
        <f>SUMPRODUCT(-('Fluxo de Gastos Gerais'!$B$4:$B$1003=Analítico!$B96),-(Analítico!AC$1&gt;='Fluxo de Gastos Gerais'!$D$4:$D$1003),-(Analítico!AC$1&lt;='Fluxo de Gastos Gerais'!$E$4:$E$1003),-('Fluxo de Gastos Gerais'!$C$4:$C$1003))</f>
        <v>0</v>
      </c>
      <c r="AD96" s="152">
        <f>SUMPRODUCT(-('Fluxo de Gastos Gerais'!$B$4:$B$1003=Analítico!$B96),-(Analítico!AD$1&gt;='Fluxo de Gastos Gerais'!$D$4:$D$1003),-(Analítico!AD$1&lt;='Fluxo de Gastos Gerais'!$E$4:$E$1003),-('Fluxo de Gastos Gerais'!$C$4:$C$1003))</f>
        <v>0</v>
      </c>
      <c r="AE96" s="152">
        <f>SUMPRODUCT(-('Fluxo de Gastos Gerais'!$B$4:$B$1003=Analítico!$B96),-(Analítico!AE$1&gt;='Fluxo de Gastos Gerais'!$D$4:$D$1003),-(Analítico!AE$1&lt;='Fluxo de Gastos Gerais'!$E$4:$E$1003),-('Fluxo de Gastos Gerais'!$C$4:$C$1003))</f>
        <v>0</v>
      </c>
      <c r="AF96" s="152">
        <f>SUMPRODUCT(-('Fluxo de Gastos Gerais'!$B$4:$B$1003=Analítico!$B96),-(Analítico!AF$1&gt;='Fluxo de Gastos Gerais'!$D$4:$D$1003),-(Analítico!AF$1&lt;='Fluxo de Gastos Gerais'!$E$4:$E$1003),-('Fluxo de Gastos Gerais'!$C$4:$C$1003))</f>
        <v>0</v>
      </c>
      <c r="AG96" s="152">
        <f>SUMPRODUCT(-('Fluxo de Gastos Gerais'!$B$4:$B$1003=Analítico!$B96),-(Analítico!AG$1&gt;='Fluxo de Gastos Gerais'!$D$4:$D$1003),-(Analítico!AG$1&lt;='Fluxo de Gastos Gerais'!$E$4:$E$1003),-('Fluxo de Gastos Gerais'!$C$4:$C$1003))</f>
        <v>0</v>
      </c>
      <c r="AH96" s="152">
        <f>SUMPRODUCT(-('Fluxo de Gastos Gerais'!$B$4:$B$1003=Analítico!$B96),-(Analítico!AH$1&gt;='Fluxo de Gastos Gerais'!$D$4:$D$1003),-(Analítico!AH$1&lt;='Fluxo de Gastos Gerais'!$E$4:$E$1003),-('Fluxo de Gastos Gerais'!$C$4:$C$1003))</f>
        <v>0</v>
      </c>
      <c r="AI96" s="152">
        <f>SUMPRODUCT(-('Fluxo de Gastos Gerais'!$B$4:$B$1003=Analítico!$B96),-(Analítico!AI$1&gt;='Fluxo de Gastos Gerais'!$D$4:$D$1003),-(Analítico!AI$1&lt;='Fluxo de Gastos Gerais'!$E$4:$E$1003),-('Fluxo de Gastos Gerais'!$C$4:$C$1003))</f>
        <v>0</v>
      </c>
      <c r="AJ96" s="152">
        <f>SUMPRODUCT(-('Fluxo de Gastos Gerais'!$B$4:$B$1003=Analítico!$B96),-(Analítico!AJ$1&gt;='Fluxo de Gastos Gerais'!$D$4:$D$1003),-(Analítico!AJ$1&lt;='Fluxo de Gastos Gerais'!$E$4:$E$1003),-('Fluxo de Gastos Gerais'!$C$4:$C$1003))</f>
        <v>0</v>
      </c>
      <c r="AK96" s="152">
        <f>SUMPRODUCT(-('Fluxo de Gastos Gerais'!$B$4:$B$1003=Analítico!$B96),-(Analítico!AK$1&gt;='Fluxo de Gastos Gerais'!$D$4:$D$1003),-(Analítico!AK$1&lt;='Fluxo de Gastos Gerais'!$E$4:$E$1003),-('Fluxo de Gastos Gerais'!$C$4:$C$1003))</f>
        <v>0</v>
      </c>
      <c r="AL96" s="152">
        <f>SUMPRODUCT(-('Fluxo de Gastos Gerais'!$B$4:$B$1003=Analítico!$B96),-(Analítico!AL$1&gt;='Fluxo de Gastos Gerais'!$D$4:$D$1003),-(Analítico!AL$1&lt;='Fluxo de Gastos Gerais'!$E$4:$E$1003),-('Fluxo de Gastos Gerais'!$C$4:$C$1003))</f>
        <v>0</v>
      </c>
      <c r="AM96" s="147">
        <f t="shared" si="50"/>
        <v>6912</v>
      </c>
      <c r="AN96" s="159">
        <f t="shared" ca="1" si="51"/>
        <v>1.800467838882199E-3</v>
      </c>
      <c r="AX96" s="254"/>
      <c r="AY96" s="254"/>
    </row>
    <row r="97" spans="1:51" s="101" customFormat="1" ht="23.25" customHeight="1">
      <c r="A97" s="221" t="s">
        <v>234</v>
      </c>
      <c r="B97" s="224" t="s">
        <v>36</v>
      </c>
      <c r="C97" s="152">
        <f>SUMPRODUCT(-('Fluxo de Gastos Gerais'!$B$4:$B$1003=Analítico!$B97),-(Analítico!C$1&gt;='Fluxo de Gastos Gerais'!$D$4:$D$1003),-(Analítico!C$1&lt;='Fluxo de Gastos Gerais'!$E$4:$E$1003),-('Fluxo de Gastos Gerais'!$C$4:$C$1003))</f>
        <v>500</v>
      </c>
      <c r="D97" s="152">
        <f>SUMPRODUCT(-('Fluxo de Gastos Gerais'!$B$4:$B$1003=Analítico!$B97),-(Analítico!D$1&gt;='Fluxo de Gastos Gerais'!$D$4:$D$1003),-(Analítico!D$1&lt;='Fluxo de Gastos Gerais'!$E$4:$E$1003),-('Fluxo de Gastos Gerais'!$C$4:$C$1003))</f>
        <v>500</v>
      </c>
      <c r="E97" s="152">
        <f>SUMPRODUCT(-('Fluxo de Gastos Gerais'!$B$4:$B$1003=Analítico!$B97),-(Analítico!E$1&gt;='Fluxo de Gastos Gerais'!$D$4:$D$1003),-(Analítico!E$1&lt;='Fluxo de Gastos Gerais'!$E$4:$E$1003),-('Fluxo de Gastos Gerais'!$C$4:$C$1003))</f>
        <v>500</v>
      </c>
      <c r="F97" s="152">
        <f>SUMPRODUCT(-('Fluxo de Gastos Gerais'!$B$4:$B$1003=Analítico!$B97),-(Analítico!F$1&gt;='Fluxo de Gastos Gerais'!$D$4:$D$1003),-(Analítico!F$1&lt;='Fluxo de Gastos Gerais'!$E$4:$E$1003),-('Fluxo de Gastos Gerais'!$C$4:$C$1003))</f>
        <v>500</v>
      </c>
      <c r="G97" s="152">
        <f>SUMPRODUCT(-('Fluxo de Gastos Gerais'!$B$4:$B$1003=Analítico!$B97),-(Analítico!G$1&gt;='Fluxo de Gastos Gerais'!$D$4:$D$1003),-(Analítico!G$1&lt;='Fluxo de Gastos Gerais'!$E$4:$E$1003),-('Fluxo de Gastos Gerais'!$C$4:$C$1003))</f>
        <v>500</v>
      </c>
      <c r="H97" s="152">
        <f>SUMPRODUCT(-('Fluxo de Gastos Gerais'!$B$4:$B$1003=Analítico!$B97),-(Analítico!H$1&gt;='Fluxo de Gastos Gerais'!$D$4:$D$1003),-(Analítico!H$1&lt;='Fluxo de Gastos Gerais'!$E$4:$E$1003),-('Fluxo de Gastos Gerais'!$C$4:$C$1003))</f>
        <v>500</v>
      </c>
      <c r="I97" s="152">
        <f>SUMPRODUCT(-('Fluxo de Gastos Gerais'!$B$4:$B$1003=Analítico!$B97),-(Analítico!I$1&gt;='Fluxo de Gastos Gerais'!$D$4:$D$1003),-(Analítico!I$1&lt;='Fluxo de Gastos Gerais'!$E$4:$E$1003),-('Fluxo de Gastos Gerais'!$C$4:$C$1003))</f>
        <v>500</v>
      </c>
      <c r="J97" s="152">
        <f>SUMPRODUCT(-('Fluxo de Gastos Gerais'!$B$4:$B$1003=Analítico!$B97),-(Analítico!J$1&gt;='Fluxo de Gastos Gerais'!$D$4:$D$1003),-(Analítico!J$1&lt;='Fluxo de Gastos Gerais'!$E$4:$E$1003),-('Fluxo de Gastos Gerais'!$C$4:$C$1003))</f>
        <v>500</v>
      </c>
      <c r="K97" s="152">
        <f>SUMPRODUCT(-('Fluxo de Gastos Gerais'!$B$4:$B$1003=Analítico!$B97),-(Analítico!K$1&gt;='Fluxo de Gastos Gerais'!$D$4:$D$1003),-(Analítico!K$1&lt;='Fluxo de Gastos Gerais'!$E$4:$E$1003),-('Fluxo de Gastos Gerais'!$C$4:$C$1003))</f>
        <v>500</v>
      </c>
      <c r="L97" s="152">
        <f>SUMPRODUCT(-('Fluxo de Gastos Gerais'!$B$4:$B$1003=Analítico!$B97),-(Analítico!L$1&gt;='Fluxo de Gastos Gerais'!$D$4:$D$1003),-(Analítico!L$1&lt;='Fluxo de Gastos Gerais'!$E$4:$E$1003),-('Fluxo de Gastos Gerais'!$C$4:$C$1003))</f>
        <v>500</v>
      </c>
      <c r="M97" s="152">
        <f>SUMPRODUCT(-('Fluxo de Gastos Gerais'!$B$4:$B$1003=Analítico!$B97),-(Analítico!M$1&gt;='Fluxo de Gastos Gerais'!$D$4:$D$1003),-(Analítico!M$1&lt;='Fluxo de Gastos Gerais'!$E$4:$E$1003),-('Fluxo de Gastos Gerais'!$C$4:$C$1003))</f>
        <v>500</v>
      </c>
      <c r="N97" s="152">
        <f>SUMPRODUCT(-('Fluxo de Gastos Gerais'!$B$4:$B$1003=Analítico!$B97),-(Analítico!N$1&gt;='Fluxo de Gastos Gerais'!$D$4:$D$1003),-(Analítico!N$1&lt;='Fluxo de Gastos Gerais'!$E$4:$E$1003),-('Fluxo de Gastos Gerais'!$C$4:$C$1003))</f>
        <v>500</v>
      </c>
      <c r="O97" s="152">
        <f>SUMPRODUCT(-('Fluxo de Gastos Gerais'!$B$4:$B$1003=Analítico!$B97),-(Analítico!O$1&gt;='Fluxo de Gastos Gerais'!$D$4:$D$1003),-(Analítico!O$1&lt;='Fluxo de Gastos Gerais'!$E$4:$E$1003),-('Fluxo de Gastos Gerais'!$C$4:$C$1003))</f>
        <v>540</v>
      </c>
      <c r="P97" s="152">
        <f>SUMPRODUCT(-('Fluxo de Gastos Gerais'!$B$4:$B$1003=Analítico!$B97),-(Analítico!P$1&gt;='Fluxo de Gastos Gerais'!$D$4:$D$1003),-(Analítico!P$1&lt;='Fluxo de Gastos Gerais'!$E$4:$E$1003),-('Fluxo de Gastos Gerais'!$C$4:$C$1003))</f>
        <v>540</v>
      </c>
      <c r="Q97" s="152">
        <f>SUMPRODUCT(-('Fluxo de Gastos Gerais'!$B$4:$B$1003=Analítico!$B97),-(Analítico!Q$1&gt;='Fluxo de Gastos Gerais'!$D$4:$D$1003),-(Analítico!Q$1&lt;='Fluxo de Gastos Gerais'!$E$4:$E$1003),-('Fluxo de Gastos Gerais'!$C$4:$C$1003))</f>
        <v>540</v>
      </c>
      <c r="R97" s="152">
        <f>SUMPRODUCT(-('Fluxo de Gastos Gerais'!$B$4:$B$1003=Analítico!$B97),-(Analítico!R$1&gt;='Fluxo de Gastos Gerais'!$D$4:$D$1003),-(Analítico!R$1&lt;='Fluxo de Gastos Gerais'!$E$4:$E$1003),-('Fluxo de Gastos Gerais'!$C$4:$C$1003))</f>
        <v>540</v>
      </c>
      <c r="S97" s="152">
        <f>SUMPRODUCT(-('Fluxo de Gastos Gerais'!$B$4:$B$1003=Analítico!$B97),-(Analítico!S$1&gt;='Fluxo de Gastos Gerais'!$D$4:$D$1003),-(Analítico!S$1&lt;='Fluxo de Gastos Gerais'!$E$4:$E$1003),-('Fluxo de Gastos Gerais'!$C$4:$C$1003))</f>
        <v>540</v>
      </c>
      <c r="T97" s="152">
        <f>SUMPRODUCT(-('Fluxo de Gastos Gerais'!$B$4:$B$1003=Analítico!$B97),-(Analítico!T$1&gt;='Fluxo de Gastos Gerais'!$D$4:$D$1003),-(Analítico!T$1&lt;='Fluxo de Gastos Gerais'!$E$4:$E$1003),-('Fluxo de Gastos Gerais'!$C$4:$C$1003))</f>
        <v>540</v>
      </c>
      <c r="U97" s="152">
        <f>SUMPRODUCT(-('Fluxo de Gastos Gerais'!$B$4:$B$1003=Analítico!$B97),-(Analítico!U$1&gt;='Fluxo de Gastos Gerais'!$D$4:$D$1003),-(Analítico!U$1&lt;='Fluxo de Gastos Gerais'!$E$4:$E$1003),-('Fluxo de Gastos Gerais'!$C$4:$C$1003))</f>
        <v>540</v>
      </c>
      <c r="V97" s="152">
        <f>SUMPRODUCT(-('Fluxo de Gastos Gerais'!$B$4:$B$1003=Analítico!$B97),-(Analítico!V$1&gt;='Fluxo de Gastos Gerais'!$D$4:$D$1003),-(Analítico!V$1&lt;='Fluxo de Gastos Gerais'!$E$4:$E$1003),-('Fluxo de Gastos Gerais'!$C$4:$C$1003))</f>
        <v>540</v>
      </c>
      <c r="W97" s="152">
        <f>SUMPRODUCT(-('Fluxo de Gastos Gerais'!$B$4:$B$1003=Analítico!$B97),-(Analítico!W$1&gt;='Fluxo de Gastos Gerais'!$D$4:$D$1003),-(Analítico!W$1&lt;='Fluxo de Gastos Gerais'!$E$4:$E$1003),-('Fluxo de Gastos Gerais'!$C$4:$C$1003))</f>
        <v>540</v>
      </c>
      <c r="X97" s="152">
        <f>SUMPRODUCT(-('Fluxo de Gastos Gerais'!$B$4:$B$1003=Analítico!$B97),-(Analítico!X$1&gt;='Fluxo de Gastos Gerais'!$D$4:$D$1003),-(Analítico!X$1&lt;='Fluxo de Gastos Gerais'!$E$4:$E$1003),-('Fluxo de Gastos Gerais'!$C$4:$C$1003))</f>
        <v>540</v>
      </c>
      <c r="Y97" s="152">
        <f>SUMPRODUCT(-('Fluxo de Gastos Gerais'!$B$4:$B$1003=Analítico!$B97),-(Analítico!Y$1&gt;='Fluxo de Gastos Gerais'!$D$4:$D$1003),-(Analítico!Y$1&lt;='Fluxo de Gastos Gerais'!$E$4:$E$1003),-('Fluxo de Gastos Gerais'!$C$4:$C$1003))</f>
        <v>540</v>
      </c>
      <c r="Z97" s="152">
        <f>SUMPRODUCT(-('Fluxo de Gastos Gerais'!$B$4:$B$1003=Analítico!$B97),-(Analítico!Z$1&gt;='Fluxo de Gastos Gerais'!$D$4:$D$1003),-(Analítico!Z$1&lt;='Fluxo de Gastos Gerais'!$E$4:$E$1003),-('Fluxo de Gastos Gerais'!$C$4:$C$1003))</f>
        <v>540</v>
      </c>
      <c r="AA97" s="152">
        <f>SUMPRODUCT(-('Fluxo de Gastos Gerais'!$B$4:$B$1003=Analítico!$B97),-(Analítico!AA$1&gt;='Fluxo de Gastos Gerais'!$D$4:$D$1003),-(Analítico!AA$1&lt;='Fluxo de Gastos Gerais'!$E$4:$E$1003),-('Fluxo de Gastos Gerais'!$C$4:$C$1003))</f>
        <v>0</v>
      </c>
      <c r="AB97" s="152">
        <f>SUMPRODUCT(-('Fluxo de Gastos Gerais'!$B$4:$B$1003=Analítico!$B97),-(Analítico!AB$1&gt;='Fluxo de Gastos Gerais'!$D$4:$D$1003),-(Analítico!AB$1&lt;='Fluxo de Gastos Gerais'!$E$4:$E$1003),-('Fluxo de Gastos Gerais'!$C$4:$C$1003))</f>
        <v>0</v>
      </c>
      <c r="AC97" s="152">
        <f>SUMPRODUCT(-('Fluxo de Gastos Gerais'!$B$4:$B$1003=Analítico!$B97),-(Analítico!AC$1&gt;='Fluxo de Gastos Gerais'!$D$4:$D$1003),-(Analítico!AC$1&lt;='Fluxo de Gastos Gerais'!$E$4:$E$1003),-('Fluxo de Gastos Gerais'!$C$4:$C$1003))</f>
        <v>0</v>
      </c>
      <c r="AD97" s="152">
        <f>SUMPRODUCT(-('Fluxo de Gastos Gerais'!$B$4:$B$1003=Analítico!$B97),-(Analítico!AD$1&gt;='Fluxo de Gastos Gerais'!$D$4:$D$1003),-(Analítico!AD$1&lt;='Fluxo de Gastos Gerais'!$E$4:$E$1003),-('Fluxo de Gastos Gerais'!$C$4:$C$1003))</f>
        <v>0</v>
      </c>
      <c r="AE97" s="152">
        <f>SUMPRODUCT(-('Fluxo de Gastos Gerais'!$B$4:$B$1003=Analítico!$B97),-(Analítico!AE$1&gt;='Fluxo de Gastos Gerais'!$D$4:$D$1003),-(Analítico!AE$1&lt;='Fluxo de Gastos Gerais'!$E$4:$E$1003),-('Fluxo de Gastos Gerais'!$C$4:$C$1003))</f>
        <v>0</v>
      </c>
      <c r="AF97" s="152">
        <f>SUMPRODUCT(-('Fluxo de Gastos Gerais'!$B$4:$B$1003=Analítico!$B97),-(Analítico!AF$1&gt;='Fluxo de Gastos Gerais'!$D$4:$D$1003),-(Analítico!AF$1&lt;='Fluxo de Gastos Gerais'!$E$4:$E$1003),-('Fluxo de Gastos Gerais'!$C$4:$C$1003))</f>
        <v>0</v>
      </c>
      <c r="AG97" s="152">
        <f>SUMPRODUCT(-('Fluxo de Gastos Gerais'!$B$4:$B$1003=Analítico!$B97),-(Analítico!AG$1&gt;='Fluxo de Gastos Gerais'!$D$4:$D$1003),-(Analítico!AG$1&lt;='Fluxo de Gastos Gerais'!$E$4:$E$1003),-('Fluxo de Gastos Gerais'!$C$4:$C$1003))</f>
        <v>0</v>
      </c>
      <c r="AH97" s="152">
        <f>SUMPRODUCT(-('Fluxo de Gastos Gerais'!$B$4:$B$1003=Analítico!$B97),-(Analítico!AH$1&gt;='Fluxo de Gastos Gerais'!$D$4:$D$1003),-(Analítico!AH$1&lt;='Fluxo de Gastos Gerais'!$E$4:$E$1003),-('Fluxo de Gastos Gerais'!$C$4:$C$1003))</f>
        <v>0</v>
      </c>
      <c r="AI97" s="152">
        <f>SUMPRODUCT(-('Fluxo de Gastos Gerais'!$B$4:$B$1003=Analítico!$B97),-(Analítico!AI$1&gt;='Fluxo de Gastos Gerais'!$D$4:$D$1003),-(Analítico!AI$1&lt;='Fluxo de Gastos Gerais'!$E$4:$E$1003),-('Fluxo de Gastos Gerais'!$C$4:$C$1003))</f>
        <v>0</v>
      </c>
      <c r="AJ97" s="152">
        <f>SUMPRODUCT(-('Fluxo de Gastos Gerais'!$B$4:$B$1003=Analítico!$B97),-(Analítico!AJ$1&gt;='Fluxo de Gastos Gerais'!$D$4:$D$1003),-(Analítico!AJ$1&lt;='Fluxo de Gastos Gerais'!$E$4:$E$1003),-('Fluxo de Gastos Gerais'!$C$4:$C$1003))</f>
        <v>0</v>
      </c>
      <c r="AK97" s="152">
        <f>SUMPRODUCT(-('Fluxo de Gastos Gerais'!$B$4:$B$1003=Analítico!$B97),-(Analítico!AK$1&gt;='Fluxo de Gastos Gerais'!$D$4:$D$1003),-(Analítico!AK$1&lt;='Fluxo de Gastos Gerais'!$E$4:$E$1003),-('Fluxo de Gastos Gerais'!$C$4:$C$1003))</f>
        <v>0</v>
      </c>
      <c r="AL97" s="152">
        <f>SUMPRODUCT(-('Fluxo de Gastos Gerais'!$B$4:$B$1003=Analítico!$B97),-(Analítico!AL$1&gt;='Fluxo de Gastos Gerais'!$D$4:$D$1003),-(Analítico!AL$1&lt;='Fluxo de Gastos Gerais'!$E$4:$E$1003),-('Fluxo de Gastos Gerais'!$C$4:$C$1003))</f>
        <v>0</v>
      </c>
      <c r="AM97" s="147">
        <f t="shared" si="50"/>
        <v>12480</v>
      </c>
      <c r="AN97" s="159">
        <f t="shared" ca="1" si="51"/>
        <v>3.2508447090928592E-3</v>
      </c>
      <c r="AX97" s="254"/>
      <c r="AY97" s="254"/>
    </row>
    <row r="98" spans="1:51" s="101" customFormat="1" ht="23.25" customHeight="1">
      <c r="A98" s="221" t="s">
        <v>235</v>
      </c>
      <c r="B98" s="223" t="s">
        <v>88</v>
      </c>
      <c r="C98" s="152">
        <f>SUMPRODUCT(-('Fluxo de Gastos Gerais'!$B$4:$B$1003=Analítico!$B98),-(Analítico!C$1&gt;='Fluxo de Gastos Gerais'!$D$4:$D$1003),-(Analítico!C$1&lt;='Fluxo de Gastos Gerais'!$E$4:$E$1003),-('Fluxo de Gastos Gerais'!$C$4:$C$1003))</f>
        <v>0</v>
      </c>
      <c r="D98" s="152">
        <f>SUMPRODUCT(-('Fluxo de Gastos Gerais'!$B$4:$B$1003=Analítico!$B98),-(Analítico!D$1&gt;='Fluxo de Gastos Gerais'!$D$4:$D$1003),-(Analítico!D$1&lt;='Fluxo de Gastos Gerais'!$E$4:$E$1003),-('Fluxo de Gastos Gerais'!$C$4:$C$1003))</f>
        <v>0</v>
      </c>
      <c r="E98" s="152">
        <f>SUMPRODUCT(-('Fluxo de Gastos Gerais'!$B$4:$B$1003=Analítico!$B98),-(Analítico!E$1&gt;='Fluxo de Gastos Gerais'!$D$4:$D$1003),-(Analítico!E$1&lt;='Fluxo de Gastos Gerais'!$E$4:$E$1003),-('Fluxo de Gastos Gerais'!$C$4:$C$1003))</f>
        <v>0</v>
      </c>
      <c r="F98" s="152">
        <f>SUMPRODUCT(-('Fluxo de Gastos Gerais'!$B$4:$B$1003=Analítico!$B98),-(Analítico!F$1&gt;='Fluxo de Gastos Gerais'!$D$4:$D$1003),-(Analítico!F$1&lt;='Fluxo de Gastos Gerais'!$E$4:$E$1003),-('Fluxo de Gastos Gerais'!$C$4:$C$1003))</f>
        <v>0</v>
      </c>
      <c r="G98" s="152">
        <f>SUMPRODUCT(-('Fluxo de Gastos Gerais'!$B$4:$B$1003=Analítico!$B98),-(Analítico!G$1&gt;='Fluxo de Gastos Gerais'!$D$4:$D$1003),-(Analítico!G$1&lt;='Fluxo de Gastos Gerais'!$E$4:$E$1003),-('Fluxo de Gastos Gerais'!$C$4:$C$1003))</f>
        <v>0</v>
      </c>
      <c r="H98" s="152">
        <f>SUMPRODUCT(-('Fluxo de Gastos Gerais'!$B$4:$B$1003=Analítico!$B98),-(Analítico!H$1&gt;='Fluxo de Gastos Gerais'!$D$4:$D$1003),-(Analítico!H$1&lt;='Fluxo de Gastos Gerais'!$E$4:$E$1003),-('Fluxo de Gastos Gerais'!$C$4:$C$1003))</f>
        <v>0</v>
      </c>
      <c r="I98" s="152">
        <f>SUMPRODUCT(-('Fluxo de Gastos Gerais'!$B$4:$B$1003=Analítico!$B98),-(Analítico!I$1&gt;='Fluxo de Gastos Gerais'!$D$4:$D$1003),-(Analítico!I$1&lt;='Fluxo de Gastos Gerais'!$E$4:$E$1003),-('Fluxo de Gastos Gerais'!$C$4:$C$1003))</f>
        <v>0</v>
      </c>
      <c r="J98" s="152">
        <f>SUMPRODUCT(-('Fluxo de Gastos Gerais'!$B$4:$B$1003=Analítico!$B98),-(Analítico!J$1&gt;='Fluxo de Gastos Gerais'!$D$4:$D$1003),-(Analítico!J$1&lt;='Fluxo de Gastos Gerais'!$E$4:$E$1003),-('Fluxo de Gastos Gerais'!$C$4:$C$1003))</f>
        <v>0</v>
      </c>
      <c r="K98" s="152">
        <f>SUMPRODUCT(-('Fluxo de Gastos Gerais'!$B$4:$B$1003=Analítico!$B98),-(Analítico!K$1&gt;='Fluxo de Gastos Gerais'!$D$4:$D$1003),-(Analítico!K$1&lt;='Fluxo de Gastos Gerais'!$E$4:$E$1003),-('Fluxo de Gastos Gerais'!$C$4:$C$1003))</f>
        <v>0</v>
      </c>
      <c r="L98" s="152">
        <f>SUMPRODUCT(-('Fluxo de Gastos Gerais'!$B$4:$B$1003=Analítico!$B98),-(Analítico!L$1&gt;='Fluxo de Gastos Gerais'!$D$4:$D$1003),-(Analítico!L$1&lt;='Fluxo de Gastos Gerais'!$E$4:$E$1003),-('Fluxo de Gastos Gerais'!$C$4:$C$1003))</f>
        <v>0</v>
      </c>
      <c r="M98" s="152">
        <f>SUMPRODUCT(-('Fluxo de Gastos Gerais'!$B$4:$B$1003=Analítico!$B98),-(Analítico!M$1&gt;='Fluxo de Gastos Gerais'!$D$4:$D$1003),-(Analítico!M$1&lt;='Fluxo de Gastos Gerais'!$E$4:$E$1003),-('Fluxo de Gastos Gerais'!$C$4:$C$1003))</f>
        <v>0</v>
      </c>
      <c r="N98" s="152">
        <f>SUMPRODUCT(-('Fluxo de Gastos Gerais'!$B$4:$B$1003=Analítico!$B98),-(Analítico!N$1&gt;='Fluxo de Gastos Gerais'!$D$4:$D$1003),-(Analítico!N$1&lt;='Fluxo de Gastos Gerais'!$E$4:$E$1003),-('Fluxo de Gastos Gerais'!$C$4:$C$1003))</f>
        <v>0</v>
      </c>
      <c r="O98" s="152">
        <f>SUMPRODUCT(-('Fluxo de Gastos Gerais'!$B$4:$B$1003=Analítico!$B98),-(Analítico!O$1&gt;='Fluxo de Gastos Gerais'!$D$4:$D$1003),-(Analítico!O$1&lt;='Fluxo de Gastos Gerais'!$E$4:$E$1003),-('Fluxo de Gastos Gerais'!$C$4:$C$1003))</f>
        <v>0</v>
      </c>
      <c r="P98" s="152">
        <f>SUMPRODUCT(-('Fluxo de Gastos Gerais'!$B$4:$B$1003=Analítico!$B98),-(Analítico!P$1&gt;='Fluxo de Gastos Gerais'!$D$4:$D$1003),-(Analítico!P$1&lt;='Fluxo de Gastos Gerais'!$E$4:$E$1003),-('Fluxo de Gastos Gerais'!$C$4:$C$1003))</f>
        <v>0</v>
      </c>
      <c r="Q98" s="152">
        <f>SUMPRODUCT(-('Fluxo de Gastos Gerais'!$B$4:$B$1003=Analítico!$B98),-(Analítico!Q$1&gt;='Fluxo de Gastos Gerais'!$D$4:$D$1003),-(Analítico!Q$1&lt;='Fluxo de Gastos Gerais'!$E$4:$E$1003),-('Fluxo de Gastos Gerais'!$C$4:$C$1003))</f>
        <v>0</v>
      </c>
      <c r="R98" s="152">
        <f>SUMPRODUCT(-('Fluxo de Gastos Gerais'!$B$4:$B$1003=Analítico!$B98),-(Analítico!R$1&gt;='Fluxo de Gastos Gerais'!$D$4:$D$1003),-(Analítico!R$1&lt;='Fluxo de Gastos Gerais'!$E$4:$E$1003),-('Fluxo de Gastos Gerais'!$C$4:$C$1003))</f>
        <v>0</v>
      </c>
      <c r="S98" s="152">
        <f>SUMPRODUCT(-('Fluxo de Gastos Gerais'!$B$4:$B$1003=Analítico!$B98),-(Analítico!S$1&gt;='Fluxo de Gastos Gerais'!$D$4:$D$1003),-(Analítico!S$1&lt;='Fluxo de Gastos Gerais'!$E$4:$E$1003),-('Fluxo de Gastos Gerais'!$C$4:$C$1003))</f>
        <v>0</v>
      </c>
      <c r="T98" s="152">
        <f>SUMPRODUCT(-('Fluxo de Gastos Gerais'!$B$4:$B$1003=Analítico!$B98),-(Analítico!T$1&gt;='Fluxo de Gastos Gerais'!$D$4:$D$1003),-(Analítico!T$1&lt;='Fluxo de Gastos Gerais'!$E$4:$E$1003),-('Fluxo de Gastos Gerais'!$C$4:$C$1003))</f>
        <v>0</v>
      </c>
      <c r="U98" s="152">
        <f>SUMPRODUCT(-('Fluxo de Gastos Gerais'!$B$4:$B$1003=Analítico!$B98),-(Analítico!U$1&gt;='Fluxo de Gastos Gerais'!$D$4:$D$1003),-(Analítico!U$1&lt;='Fluxo de Gastos Gerais'!$E$4:$E$1003),-('Fluxo de Gastos Gerais'!$C$4:$C$1003))</f>
        <v>0</v>
      </c>
      <c r="V98" s="152">
        <f>SUMPRODUCT(-('Fluxo de Gastos Gerais'!$B$4:$B$1003=Analítico!$B98),-(Analítico!V$1&gt;='Fluxo de Gastos Gerais'!$D$4:$D$1003),-(Analítico!V$1&lt;='Fluxo de Gastos Gerais'!$E$4:$E$1003),-('Fluxo de Gastos Gerais'!$C$4:$C$1003))</f>
        <v>0</v>
      </c>
      <c r="W98" s="152">
        <f>SUMPRODUCT(-('Fluxo de Gastos Gerais'!$B$4:$B$1003=Analítico!$B98),-(Analítico!W$1&gt;='Fluxo de Gastos Gerais'!$D$4:$D$1003),-(Analítico!W$1&lt;='Fluxo de Gastos Gerais'!$E$4:$E$1003),-('Fluxo de Gastos Gerais'!$C$4:$C$1003))</f>
        <v>0</v>
      </c>
      <c r="X98" s="152">
        <f>SUMPRODUCT(-('Fluxo de Gastos Gerais'!$B$4:$B$1003=Analítico!$B98),-(Analítico!X$1&gt;='Fluxo de Gastos Gerais'!$D$4:$D$1003),-(Analítico!X$1&lt;='Fluxo de Gastos Gerais'!$E$4:$E$1003),-('Fluxo de Gastos Gerais'!$C$4:$C$1003))</f>
        <v>0</v>
      </c>
      <c r="Y98" s="152">
        <f>SUMPRODUCT(-('Fluxo de Gastos Gerais'!$B$4:$B$1003=Analítico!$B98),-(Analítico!Y$1&gt;='Fluxo de Gastos Gerais'!$D$4:$D$1003),-(Analítico!Y$1&lt;='Fluxo de Gastos Gerais'!$E$4:$E$1003),-('Fluxo de Gastos Gerais'!$C$4:$C$1003))</f>
        <v>0</v>
      </c>
      <c r="Z98" s="152">
        <f>SUMPRODUCT(-('Fluxo de Gastos Gerais'!$B$4:$B$1003=Analítico!$B98),-(Analítico!Z$1&gt;='Fluxo de Gastos Gerais'!$D$4:$D$1003),-(Analítico!Z$1&lt;='Fluxo de Gastos Gerais'!$E$4:$E$1003),-('Fluxo de Gastos Gerais'!$C$4:$C$1003))</f>
        <v>0</v>
      </c>
      <c r="AA98" s="152">
        <f>SUMPRODUCT(-('Fluxo de Gastos Gerais'!$B$4:$B$1003=Analítico!$B98),-(Analítico!AA$1&gt;='Fluxo de Gastos Gerais'!$D$4:$D$1003),-(Analítico!AA$1&lt;='Fluxo de Gastos Gerais'!$E$4:$E$1003),-('Fluxo de Gastos Gerais'!$C$4:$C$1003))</f>
        <v>0</v>
      </c>
      <c r="AB98" s="152">
        <f>SUMPRODUCT(-('Fluxo de Gastos Gerais'!$B$4:$B$1003=Analítico!$B98),-(Analítico!AB$1&gt;='Fluxo de Gastos Gerais'!$D$4:$D$1003),-(Analítico!AB$1&lt;='Fluxo de Gastos Gerais'!$E$4:$E$1003),-('Fluxo de Gastos Gerais'!$C$4:$C$1003))</f>
        <v>0</v>
      </c>
      <c r="AC98" s="152">
        <f>SUMPRODUCT(-('Fluxo de Gastos Gerais'!$B$4:$B$1003=Analítico!$B98),-(Analítico!AC$1&gt;='Fluxo de Gastos Gerais'!$D$4:$D$1003),-(Analítico!AC$1&lt;='Fluxo de Gastos Gerais'!$E$4:$E$1003),-('Fluxo de Gastos Gerais'!$C$4:$C$1003))</f>
        <v>0</v>
      </c>
      <c r="AD98" s="152">
        <f>SUMPRODUCT(-('Fluxo de Gastos Gerais'!$B$4:$B$1003=Analítico!$B98),-(Analítico!AD$1&gt;='Fluxo de Gastos Gerais'!$D$4:$D$1003),-(Analítico!AD$1&lt;='Fluxo de Gastos Gerais'!$E$4:$E$1003),-('Fluxo de Gastos Gerais'!$C$4:$C$1003))</f>
        <v>0</v>
      </c>
      <c r="AE98" s="152">
        <f>SUMPRODUCT(-('Fluxo de Gastos Gerais'!$B$4:$B$1003=Analítico!$B98),-(Analítico!AE$1&gt;='Fluxo de Gastos Gerais'!$D$4:$D$1003),-(Analítico!AE$1&lt;='Fluxo de Gastos Gerais'!$E$4:$E$1003),-('Fluxo de Gastos Gerais'!$C$4:$C$1003))</f>
        <v>0</v>
      </c>
      <c r="AF98" s="152">
        <f>SUMPRODUCT(-('Fluxo de Gastos Gerais'!$B$4:$B$1003=Analítico!$B98),-(Analítico!AF$1&gt;='Fluxo de Gastos Gerais'!$D$4:$D$1003),-(Analítico!AF$1&lt;='Fluxo de Gastos Gerais'!$E$4:$E$1003),-('Fluxo de Gastos Gerais'!$C$4:$C$1003))</f>
        <v>0</v>
      </c>
      <c r="AG98" s="152">
        <f>SUMPRODUCT(-('Fluxo de Gastos Gerais'!$B$4:$B$1003=Analítico!$B98),-(Analítico!AG$1&gt;='Fluxo de Gastos Gerais'!$D$4:$D$1003),-(Analítico!AG$1&lt;='Fluxo de Gastos Gerais'!$E$4:$E$1003),-('Fluxo de Gastos Gerais'!$C$4:$C$1003))</f>
        <v>0</v>
      </c>
      <c r="AH98" s="152">
        <f>SUMPRODUCT(-('Fluxo de Gastos Gerais'!$B$4:$B$1003=Analítico!$B98),-(Analítico!AH$1&gt;='Fluxo de Gastos Gerais'!$D$4:$D$1003),-(Analítico!AH$1&lt;='Fluxo de Gastos Gerais'!$E$4:$E$1003),-('Fluxo de Gastos Gerais'!$C$4:$C$1003))</f>
        <v>0</v>
      </c>
      <c r="AI98" s="152">
        <f>SUMPRODUCT(-('Fluxo de Gastos Gerais'!$B$4:$B$1003=Analítico!$B98),-(Analítico!AI$1&gt;='Fluxo de Gastos Gerais'!$D$4:$D$1003),-(Analítico!AI$1&lt;='Fluxo de Gastos Gerais'!$E$4:$E$1003),-('Fluxo de Gastos Gerais'!$C$4:$C$1003))</f>
        <v>0</v>
      </c>
      <c r="AJ98" s="152">
        <f>SUMPRODUCT(-('Fluxo de Gastos Gerais'!$B$4:$B$1003=Analítico!$B98),-(Analítico!AJ$1&gt;='Fluxo de Gastos Gerais'!$D$4:$D$1003),-(Analítico!AJ$1&lt;='Fluxo de Gastos Gerais'!$E$4:$E$1003),-('Fluxo de Gastos Gerais'!$C$4:$C$1003))</f>
        <v>0</v>
      </c>
      <c r="AK98" s="152">
        <f>SUMPRODUCT(-('Fluxo de Gastos Gerais'!$B$4:$B$1003=Analítico!$B98),-(Analítico!AK$1&gt;='Fluxo de Gastos Gerais'!$D$4:$D$1003),-(Analítico!AK$1&lt;='Fluxo de Gastos Gerais'!$E$4:$E$1003),-('Fluxo de Gastos Gerais'!$C$4:$C$1003))</f>
        <v>0</v>
      </c>
      <c r="AL98" s="152">
        <f>SUMPRODUCT(-('Fluxo de Gastos Gerais'!$B$4:$B$1003=Analítico!$B98),-(Analítico!AL$1&gt;='Fluxo de Gastos Gerais'!$D$4:$D$1003),-(Analítico!AL$1&lt;='Fluxo de Gastos Gerais'!$E$4:$E$1003),-('Fluxo de Gastos Gerais'!$C$4:$C$1003))</f>
        <v>0</v>
      </c>
      <c r="AM98" s="147">
        <f t="shared" si="50"/>
        <v>0</v>
      </c>
      <c r="AN98" s="159">
        <f t="shared" ca="1" si="51"/>
        <v>0</v>
      </c>
      <c r="AX98" s="254"/>
      <c r="AY98" s="254"/>
    </row>
    <row r="99" spans="1:51" s="101" customFormat="1" ht="23.25" customHeight="1">
      <c r="A99" s="221" t="s">
        <v>236</v>
      </c>
      <c r="B99" s="255" t="s">
        <v>192</v>
      </c>
      <c r="C99" s="152">
        <f>SUMPRODUCT(-('Fluxo de Gastos Gerais'!$B$4:$B$1003=Analítico!$B99),-(Analítico!C$1&gt;='Fluxo de Gastos Gerais'!$D$4:$D$1003),-(Analítico!C$1&lt;='Fluxo de Gastos Gerais'!$E$4:$E$1003),-('Fluxo de Gastos Gerais'!$C$4:$C$1003))</f>
        <v>0</v>
      </c>
      <c r="D99" s="152">
        <f>SUMPRODUCT(-('Fluxo de Gastos Gerais'!$B$4:$B$1003=Analítico!$B99),-(Analítico!D$1&gt;='Fluxo de Gastos Gerais'!$D$4:$D$1003),-(Analítico!D$1&lt;='Fluxo de Gastos Gerais'!$E$4:$E$1003),-('Fluxo de Gastos Gerais'!$C$4:$C$1003))</f>
        <v>0</v>
      </c>
      <c r="E99" s="152">
        <f>SUMPRODUCT(-('Fluxo de Gastos Gerais'!$B$4:$B$1003=Analítico!$B99),-(Analítico!E$1&gt;='Fluxo de Gastos Gerais'!$D$4:$D$1003),-(Analítico!E$1&lt;='Fluxo de Gastos Gerais'!$E$4:$E$1003),-('Fluxo de Gastos Gerais'!$C$4:$C$1003))</f>
        <v>0</v>
      </c>
      <c r="F99" s="152">
        <f>SUMPRODUCT(-('Fluxo de Gastos Gerais'!$B$4:$B$1003=Analítico!$B99),-(Analítico!F$1&gt;='Fluxo de Gastos Gerais'!$D$4:$D$1003),-(Analítico!F$1&lt;='Fluxo de Gastos Gerais'!$E$4:$E$1003),-('Fluxo de Gastos Gerais'!$C$4:$C$1003))</f>
        <v>0</v>
      </c>
      <c r="G99" s="152">
        <f>SUMPRODUCT(-('Fluxo de Gastos Gerais'!$B$4:$B$1003=Analítico!$B99),-(Analítico!G$1&gt;='Fluxo de Gastos Gerais'!$D$4:$D$1003),-(Analítico!G$1&lt;='Fluxo de Gastos Gerais'!$E$4:$E$1003),-('Fluxo de Gastos Gerais'!$C$4:$C$1003))</f>
        <v>0</v>
      </c>
      <c r="H99" s="152">
        <f>SUMPRODUCT(-('Fluxo de Gastos Gerais'!$B$4:$B$1003=Analítico!$B99),-(Analítico!H$1&gt;='Fluxo de Gastos Gerais'!$D$4:$D$1003),-(Analítico!H$1&lt;='Fluxo de Gastos Gerais'!$E$4:$E$1003),-('Fluxo de Gastos Gerais'!$C$4:$C$1003))</f>
        <v>0</v>
      </c>
      <c r="I99" s="152">
        <f>SUMPRODUCT(-('Fluxo de Gastos Gerais'!$B$4:$B$1003=Analítico!$B99),-(Analítico!I$1&gt;='Fluxo de Gastos Gerais'!$D$4:$D$1003),-(Analítico!I$1&lt;='Fluxo de Gastos Gerais'!$E$4:$E$1003),-('Fluxo de Gastos Gerais'!$C$4:$C$1003))</f>
        <v>0</v>
      </c>
      <c r="J99" s="152">
        <f>SUMPRODUCT(-('Fluxo de Gastos Gerais'!$B$4:$B$1003=Analítico!$B99),-(Analítico!J$1&gt;='Fluxo de Gastos Gerais'!$D$4:$D$1003),-(Analítico!J$1&lt;='Fluxo de Gastos Gerais'!$E$4:$E$1003),-('Fluxo de Gastos Gerais'!$C$4:$C$1003))</f>
        <v>0</v>
      </c>
      <c r="K99" s="152">
        <f>SUMPRODUCT(-('Fluxo de Gastos Gerais'!$B$4:$B$1003=Analítico!$B99),-(Analítico!K$1&gt;='Fluxo de Gastos Gerais'!$D$4:$D$1003),-(Analítico!K$1&lt;='Fluxo de Gastos Gerais'!$E$4:$E$1003),-('Fluxo de Gastos Gerais'!$C$4:$C$1003))</f>
        <v>0</v>
      </c>
      <c r="L99" s="152">
        <f>SUMPRODUCT(-('Fluxo de Gastos Gerais'!$B$4:$B$1003=Analítico!$B99),-(Analítico!L$1&gt;='Fluxo de Gastos Gerais'!$D$4:$D$1003),-(Analítico!L$1&lt;='Fluxo de Gastos Gerais'!$E$4:$E$1003),-('Fluxo de Gastos Gerais'!$C$4:$C$1003))</f>
        <v>0</v>
      </c>
      <c r="M99" s="152">
        <f>SUMPRODUCT(-('Fluxo de Gastos Gerais'!$B$4:$B$1003=Analítico!$B99),-(Analítico!M$1&gt;='Fluxo de Gastos Gerais'!$D$4:$D$1003),-(Analítico!M$1&lt;='Fluxo de Gastos Gerais'!$E$4:$E$1003),-('Fluxo de Gastos Gerais'!$C$4:$C$1003))</f>
        <v>0</v>
      </c>
      <c r="N99" s="152">
        <f>SUMPRODUCT(-('Fluxo de Gastos Gerais'!$B$4:$B$1003=Analítico!$B99),-(Analítico!N$1&gt;='Fluxo de Gastos Gerais'!$D$4:$D$1003),-(Analítico!N$1&lt;='Fluxo de Gastos Gerais'!$E$4:$E$1003),-('Fluxo de Gastos Gerais'!$C$4:$C$1003))</f>
        <v>0</v>
      </c>
      <c r="O99" s="152">
        <f>SUMPRODUCT(-('Fluxo de Gastos Gerais'!$B$4:$B$1003=Analítico!$B99),-(Analítico!O$1&gt;='Fluxo de Gastos Gerais'!$D$4:$D$1003),-(Analítico!O$1&lt;='Fluxo de Gastos Gerais'!$E$4:$E$1003),-('Fluxo de Gastos Gerais'!$C$4:$C$1003))</f>
        <v>0</v>
      </c>
      <c r="P99" s="152">
        <f>SUMPRODUCT(-('Fluxo de Gastos Gerais'!$B$4:$B$1003=Analítico!$B99),-(Analítico!P$1&gt;='Fluxo de Gastos Gerais'!$D$4:$D$1003),-(Analítico!P$1&lt;='Fluxo de Gastos Gerais'!$E$4:$E$1003),-('Fluxo de Gastos Gerais'!$C$4:$C$1003))</f>
        <v>0</v>
      </c>
      <c r="Q99" s="152">
        <f>SUMPRODUCT(-('Fluxo de Gastos Gerais'!$B$4:$B$1003=Analítico!$B99),-(Analítico!Q$1&gt;='Fluxo de Gastos Gerais'!$D$4:$D$1003),-(Analítico!Q$1&lt;='Fluxo de Gastos Gerais'!$E$4:$E$1003),-('Fluxo de Gastos Gerais'!$C$4:$C$1003))</f>
        <v>0</v>
      </c>
      <c r="R99" s="152">
        <f>SUMPRODUCT(-('Fluxo de Gastos Gerais'!$B$4:$B$1003=Analítico!$B99),-(Analítico!R$1&gt;='Fluxo de Gastos Gerais'!$D$4:$D$1003),-(Analítico!R$1&lt;='Fluxo de Gastos Gerais'!$E$4:$E$1003),-('Fluxo de Gastos Gerais'!$C$4:$C$1003))</f>
        <v>0</v>
      </c>
      <c r="S99" s="152">
        <f>SUMPRODUCT(-('Fluxo de Gastos Gerais'!$B$4:$B$1003=Analítico!$B99),-(Analítico!S$1&gt;='Fluxo de Gastos Gerais'!$D$4:$D$1003),-(Analítico!S$1&lt;='Fluxo de Gastos Gerais'!$E$4:$E$1003),-('Fluxo de Gastos Gerais'!$C$4:$C$1003))</f>
        <v>0</v>
      </c>
      <c r="T99" s="152">
        <f>SUMPRODUCT(-('Fluxo de Gastos Gerais'!$B$4:$B$1003=Analítico!$B99),-(Analítico!T$1&gt;='Fluxo de Gastos Gerais'!$D$4:$D$1003),-(Analítico!T$1&lt;='Fluxo de Gastos Gerais'!$E$4:$E$1003),-('Fluxo de Gastos Gerais'!$C$4:$C$1003))</f>
        <v>0</v>
      </c>
      <c r="U99" s="152">
        <f>SUMPRODUCT(-('Fluxo de Gastos Gerais'!$B$4:$B$1003=Analítico!$B99),-(Analítico!U$1&gt;='Fluxo de Gastos Gerais'!$D$4:$D$1003),-(Analítico!U$1&lt;='Fluxo de Gastos Gerais'!$E$4:$E$1003),-('Fluxo de Gastos Gerais'!$C$4:$C$1003))</f>
        <v>0</v>
      </c>
      <c r="V99" s="152">
        <f>SUMPRODUCT(-('Fluxo de Gastos Gerais'!$B$4:$B$1003=Analítico!$B99),-(Analítico!V$1&gt;='Fluxo de Gastos Gerais'!$D$4:$D$1003),-(Analítico!V$1&lt;='Fluxo de Gastos Gerais'!$E$4:$E$1003),-('Fluxo de Gastos Gerais'!$C$4:$C$1003))</f>
        <v>0</v>
      </c>
      <c r="W99" s="152">
        <f>SUMPRODUCT(-('Fluxo de Gastos Gerais'!$B$4:$B$1003=Analítico!$B99),-(Analítico!W$1&gt;='Fluxo de Gastos Gerais'!$D$4:$D$1003),-(Analítico!W$1&lt;='Fluxo de Gastos Gerais'!$E$4:$E$1003),-('Fluxo de Gastos Gerais'!$C$4:$C$1003))</f>
        <v>0</v>
      </c>
      <c r="X99" s="152">
        <f>SUMPRODUCT(-('Fluxo de Gastos Gerais'!$B$4:$B$1003=Analítico!$B99),-(Analítico!X$1&gt;='Fluxo de Gastos Gerais'!$D$4:$D$1003),-(Analítico!X$1&lt;='Fluxo de Gastos Gerais'!$E$4:$E$1003),-('Fluxo de Gastos Gerais'!$C$4:$C$1003))</f>
        <v>0</v>
      </c>
      <c r="Y99" s="152">
        <f>SUMPRODUCT(-('Fluxo de Gastos Gerais'!$B$4:$B$1003=Analítico!$B99),-(Analítico!Y$1&gt;='Fluxo de Gastos Gerais'!$D$4:$D$1003),-(Analítico!Y$1&lt;='Fluxo de Gastos Gerais'!$E$4:$E$1003),-('Fluxo de Gastos Gerais'!$C$4:$C$1003))</f>
        <v>0</v>
      </c>
      <c r="Z99" s="152">
        <f>SUMPRODUCT(-('Fluxo de Gastos Gerais'!$B$4:$B$1003=Analítico!$B99),-(Analítico!Z$1&gt;='Fluxo de Gastos Gerais'!$D$4:$D$1003),-(Analítico!Z$1&lt;='Fluxo de Gastos Gerais'!$E$4:$E$1003),-('Fluxo de Gastos Gerais'!$C$4:$C$1003))</f>
        <v>0</v>
      </c>
      <c r="AA99" s="152">
        <f>SUMPRODUCT(-('Fluxo de Gastos Gerais'!$B$4:$B$1003=Analítico!$B99),-(Analítico!AA$1&gt;='Fluxo de Gastos Gerais'!$D$4:$D$1003),-(Analítico!AA$1&lt;='Fluxo de Gastos Gerais'!$E$4:$E$1003),-('Fluxo de Gastos Gerais'!$C$4:$C$1003))</f>
        <v>0</v>
      </c>
      <c r="AB99" s="152">
        <f>SUMPRODUCT(-('Fluxo de Gastos Gerais'!$B$4:$B$1003=Analítico!$B99),-(Analítico!AB$1&gt;='Fluxo de Gastos Gerais'!$D$4:$D$1003),-(Analítico!AB$1&lt;='Fluxo de Gastos Gerais'!$E$4:$E$1003),-('Fluxo de Gastos Gerais'!$C$4:$C$1003))</f>
        <v>0</v>
      </c>
      <c r="AC99" s="152">
        <f>SUMPRODUCT(-('Fluxo de Gastos Gerais'!$B$4:$B$1003=Analítico!$B99),-(Analítico!AC$1&gt;='Fluxo de Gastos Gerais'!$D$4:$D$1003),-(Analítico!AC$1&lt;='Fluxo de Gastos Gerais'!$E$4:$E$1003),-('Fluxo de Gastos Gerais'!$C$4:$C$1003))</f>
        <v>0</v>
      </c>
      <c r="AD99" s="152">
        <f>SUMPRODUCT(-('Fluxo de Gastos Gerais'!$B$4:$B$1003=Analítico!$B99),-(Analítico!AD$1&gt;='Fluxo de Gastos Gerais'!$D$4:$D$1003),-(Analítico!AD$1&lt;='Fluxo de Gastos Gerais'!$E$4:$E$1003),-('Fluxo de Gastos Gerais'!$C$4:$C$1003))</f>
        <v>0</v>
      </c>
      <c r="AE99" s="152">
        <f>SUMPRODUCT(-('Fluxo de Gastos Gerais'!$B$4:$B$1003=Analítico!$B99),-(Analítico!AE$1&gt;='Fluxo de Gastos Gerais'!$D$4:$D$1003),-(Analítico!AE$1&lt;='Fluxo de Gastos Gerais'!$E$4:$E$1003),-('Fluxo de Gastos Gerais'!$C$4:$C$1003))</f>
        <v>0</v>
      </c>
      <c r="AF99" s="152">
        <f>SUMPRODUCT(-('Fluxo de Gastos Gerais'!$B$4:$B$1003=Analítico!$B99),-(Analítico!AF$1&gt;='Fluxo de Gastos Gerais'!$D$4:$D$1003),-(Analítico!AF$1&lt;='Fluxo de Gastos Gerais'!$E$4:$E$1003),-('Fluxo de Gastos Gerais'!$C$4:$C$1003))</f>
        <v>0</v>
      </c>
      <c r="AG99" s="152">
        <f>SUMPRODUCT(-('Fluxo de Gastos Gerais'!$B$4:$B$1003=Analítico!$B99),-(Analítico!AG$1&gt;='Fluxo de Gastos Gerais'!$D$4:$D$1003),-(Analítico!AG$1&lt;='Fluxo de Gastos Gerais'!$E$4:$E$1003),-('Fluxo de Gastos Gerais'!$C$4:$C$1003))</f>
        <v>0</v>
      </c>
      <c r="AH99" s="152">
        <f>SUMPRODUCT(-('Fluxo de Gastos Gerais'!$B$4:$B$1003=Analítico!$B99),-(Analítico!AH$1&gt;='Fluxo de Gastos Gerais'!$D$4:$D$1003),-(Analítico!AH$1&lt;='Fluxo de Gastos Gerais'!$E$4:$E$1003),-('Fluxo de Gastos Gerais'!$C$4:$C$1003))</f>
        <v>0</v>
      </c>
      <c r="AI99" s="152">
        <f>SUMPRODUCT(-('Fluxo de Gastos Gerais'!$B$4:$B$1003=Analítico!$B99),-(Analítico!AI$1&gt;='Fluxo de Gastos Gerais'!$D$4:$D$1003),-(Analítico!AI$1&lt;='Fluxo de Gastos Gerais'!$E$4:$E$1003),-('Fluxo de Gastos Gerais'!$C$4:$C$1003))</f>
        <v>0</v>
      </c>
      <c r="AJ99" s="152">
        <f>SUMPRODUCT(-('Fluxo de Gastos Gerais'!$B$4:$B$1003=Analítico!$B99),-(Analítico!AJ$1&gt;='Fluxo de Gastos Gerais'!$D$4:$D$1003),-(Analítico!AJ$1&lt;='Fluxo de Gastos Gerais'!$E$4:$E$1003),-('Fluxo de Gastos Gerais'!$C$4:$C$1003))</f>
        <v>0</v>
      </c>
      <c r="AK99" s="152">
        <f>SUMPRODUCT(-('Fluxo de Gastos Gerais'!$B$4:$B$1003=Analítico!$B99),-(Analítico!AK$1&gt;='Fluxo de Gastos Gerais'!$D$4:$D$1003),-(Analítico!AK$1&lt;='Fluxo de Gastos Gerais'!$E$4:$E$1003),-('Fluxo de Gastos Gerais'!$C$4:$C$1003))</f>
        <v>0</v>
      </c>
      <c r="AL99" s="152">
        <f>SUMPRODUCT(-('Fluxo de Gastos Gerais'!$B$4:$B$1003=Analítico!$B99),-(Analítico!AL$1&gt;='Fluxo de Gastos Gerais'!$D$4:$D$1003),-(Analítico!AL$1&lt;='Fluxo de Gastos Gerais'!$E$4:$E$1003),-('Fluxo de Gastos Gerais'!$C$4:$C$1003))</f>
        <v>0</v>
      </c>
      <c r="AM99" s="147">
        <f t="shared" si="50"/>
        <v>0</v>
      </c>
      <c r="AN99" s="159">
        <f t="shared" ca="1" si="51"/>
        <v>0</v>
      </c>
      <c r="AX99" s="254"/>
      <c r="AY99" s="254"/>
    </row>
    <row r="100" spans="1:51" s="101" customFormat="1" ht="23.25" customHeight="1">
      <c r="A100" s="221" t="s">
        <v>237</v>
      </c>
      <c r="B100" s="223" t="s">
        <v>283</v>
      </c>
      <c r="C100" s="152">
        <f>SUMPRODUCT(-('Fluxo de Gastos Gerais'!$B$4:$B$1003=Analítico!$B100),-(Analítico!C$1&gt;='Fluxo de Gastos Gerais'!$D$4:$D$1003),-(Analítico!C$1&lt;='Fluxo de Gastos Gerais'!$E$4:$E$1003),-('Fluxo de Gastos Gerais'!$C$4:$C$1003))</f>
        <v>0</v>
      </c>
      <c r="D100" s="152">
        <f>SUMPRODUCT(-('Fluxo de Gastos Gerais'!$B$4:$B$1003=Analítico!$B100),-(Analítico!D$1&gt;='Fluxo de Gastos Gerais'!$D$4:$D$1003),-(Analítico!D$1&lt;='Fluxo de Gastos Gerais'!$E$4:$E$1003),-('Fluxo de Gastos Gerais'!$C$4:$C$1003))</f>
        <v>0</v>
      </c>
      <c r="E100" s="152">
        <f>SUMPRODUCT(-('Fluxo de Gastos Gerais'!$B$4:$B$1003=Analítico!$B100),-(Analítico!E$1&gt;='Fluxo de Gastos Gerais'!$D$4:$D$1003),-(Analítico!E$1&lt;='Fluxo de Gastos Gerais'!$E$4:$E$1003),-('Fluxo de Gastos Gerais'!$C$4:$C$1003))</f>
        <v>0</v>
      </c>
      <c r="F100" s="152">
        <f>SUMPRODUCT(-('Fluxo de Gastos Gerais'!$B$4:$B$1003=Analítico!$B100),-(Analítico!F$1&gt;='Fluxo de Gastos Gerais'!$D$4:$D$1003),-(Analítico!F$1&lt;='Fluxo de Gastos Gerais'!$E$4:$E$1003),-('Fluxo de Gastos Gerais'!$C$4:$C$1003))</f>
        <v>0</v>
      </c>
      <c r="G100" s="152">
        <f>SUMPRODUCT(-('Fluxo de Gastos Gerais'!$B$4:$B$1003=Analítico!$B100),-(Analítico!G$1&gt;='Fluxo de Gastos Gerais'!$D$4:$D$1003),-(Analítico!G$1&lt;='Fluxo de Gastos Gerais'!$E$4:$E$1003),-('Fluxo de Gastos Gerais'!$C$4:$C$1003))</f>
        <v>0</v>
      </c>
      <c r="H100" s="152">
        <f>SUMPRODUCT(-('Fluxo de Gastos Gerais'!$B$4:$B$1003=Analítico!$B100),-(Analítico!H$1&gt;='Fluxo de Gastos Gerais'!$D$4:$D$1003),-(Analítico!H$1&lt;='Fluxo de Gastos Gerais'!$E$4:$E$1003),-('Fluxo de Gastos Gerais'!$C$4:$C$1003))</f>
        <v>0</v>
      </c>
      <c r="I100" s="152">
        <f>SUMPRODUCT(-('Fluxo de Gastos Gerais'!$B$4:$B$1003=Analítico!$B100),-(Analítico!I$1&gt;='Fluxo de Gastos Gerais'!$D$4:$D$1003),-(Analítico!I$1&lt;='Fluxo de Gastos Gerais'!$E$4:$E$1003),-('Fluxo de Gastos Gerais'!$C$4:$C$1003))</f>
        <v>0</v>
      </c>
      <c r="J100" s="152">
        <f>SUMPRODUCT(-('Fluxo de Gastos Gerais'!$B$4:$B$1003=Analítico!$B100),-(Analítico!J$1&gt;='Fluxo de Gastos Gerais'!$D$4:$D$1003),-(Analítico!J$1&lt;='Fluxo de Gastos Gerais'!$E$4:$E$1003),-('Fluxo de Gastos Gerais'!$C$4:$C$1003))</f>
        <v>0</v>
      </c>
      <c r="K100" s="152">
        <f>SUMPRODUCT(-('Fluxo de Gastos Gerais'!$B$4:$B$1003=Analítico!$B100),-(Analítico!K$1&gt;='Fluxo de Gastos Gerais'!$D$4:$D$1003),-(Analítico!K$1&lt;='Fluxo de Gastos Gerais'!$E$4:$E$1003),-('Fluxo de Gastos Gerais'!$C$4:$C$1003))</f>
        <v>0</v>
      </c>
      <c r="L100" s="152">
        <f>SUMPRODUCT(-('Fluxo de Gastos Gerais'!$B$4:$B$1003=Analítico!$B100),-(Analítico!L$1&gt;='Fluxo de Gastos Gerais'!$D$4:$D$1003),-(Analítico!L$1&lt;='Fluxo de Gastos Gerais'!$E$4:$E$1003),-('Fluxo de Gastos Gerais'!$C$4:$C$1003))</f>
        <v>0</v>
      </c>
      <c r="M100" s="152">
        <f>SUMPRODUCT(-('Fluxo de Gastos Gerais'!$B$4:$B$1003=Analítico!$B100),-(Analítico!M$1&gt;='Fluxo de Gastos Gerais'!$D$4:$D$1003),-(Analítico!M$1&lt;='Fluxo de Gastos Gerais'!$E$4:$E$1003),-('Fluxo de Gastos Gerais'!$C$4:$C$1003))</f>
        <v>0</v>
      </c>
      <c r="N100" s="152">
        <f>SUMPRODUCT(-('Fluxo de Gastos Gerais'!$B$4:$B$1003=Analítico!$B100),-(Analítico!N$1&gt;='Fluxo de Gastos Gerais'!$D$4:$D$1003),-(Analítico!N$1&lt;='Fluxo de Gastos Gerais'!$E$4:$E$1003),-('Fluxo de Gastos Gerais'!$C$4:$C$1003))</f>
        <v>0</v>
      </c>
      <c r="O100" s="152">
        <f>SUMPRODUCT(-('Fluxo de Gastos Gerais'!$B$4:$B$1003=Analítico!$B100),-(Analítico!O$1&gt;='Fluxo de Gastos Gerais'!$D$4:$D$1003),-(Analítico!O$1&lt;='Fluxo de Gastos Gerais'!$E$4:$E$1003),-('Fluxo de Gastos Gerais'!$C$4:$C$1003))</f>
        <v>0</v>
      </c>
      <c r="P100" s="152">
        <f>SUMPRODUCT(-('Fluxo de Gastos Gerais'!$B$4:$B$1003=Analítico!$B100),-(Analítico!P$1&gt;='Fluxo de Gastos Gerais'!$D$4:$D$1003),-(Analítico!P$1&lt;='Fluxo de Gastos Gerais'!$E$4:$E$1003),-('Fluxo de Gastos Gerais'!$C$4:$C$1003))</f>
        <v>0</v>
      </c>
      <c r="Q100" s="152">
        <f>SUMPRODUCT(-('Fluxo de Gastos Gerais'!$B$4:$B$1003=Analítico!$B100),-(Analítico!Q$1&gt;='Fluxo de Gastos Gerais'!$D$4:$D$1003),-(Analítico!Q$1&lt;='Fluxo de Gastos Gerais'!$E$4:$E$1003),-('Fluxo de Gastos Gerais'!$C$4:$C$1003))</f>
        <v>0</v>
      </c>
      <c r="R100" s="152">
        <f>SUMPRODUCT(-('Fluxo de Gastos Gerais'!$B$4:$B$1003=Analítico!$B100),-(Analítico!R$1&gt;='Fluxo de Gastos Gerais'!$D$4:$D$1003),-(Analítico!R$1&lt;='Fluxo de Gastos Gerais'!$E$4:$E$1003),-('Fluxo de Gastos Gerais'!$C$4:$C$1003))</f>
        <v>0</v>
      </c>
      <c r="S100" s="152">
        <f>SUMPRODUCT(-('Fluxo de Gastos Gerais'!$B$4:$B$1003=Analítico!$B100),-(Analítico!S$1&gt;='Fluxo de Gastos Gerais'!$D$4:$D$1003),-(Analítico!S$1&lt;='Fluxo de Gastos Gerais'!$E$4:$E$1003),-('Fluxo de Gastos Gerais'!$C$4:$C$1003))</f>
        <v>0</v>
      </c>
      <c r="T100" s="152">
        <f>SUMPRODUCT(-('Fluxo de Gastos Gerais'!$B$4:$B$1003=Analítico!$B100),-(Analítico!T$1&gt;='Fluxo de Gastos Gerais'!$D$4:$D$1003),-(Analítico!T$1&lt;='Fluxo de Gastos Gerais'!$E$4:$E$1003),-('Fluxo de Gastos Gerais'!$C$4:$C$1003))</f>
        <v>0</v>
      </c>
      <c r="U100" s="152">
        <f>SUMPRODUCT(-('Fluxo de Gastos Gerais'!$B$4:$B$1003=Analítico!$B100),-(Analítico!U$1&gt;='Fluxo de Gastos Gerais'!$D$4:$D$1003),-(Analítico!U$1&lt;='Fluxo de Gastos Gerais'!$E$4:$E$1003),-('Fluxo de Gastos Gerais'!$C$4:$C$1003))</f>
        <v>0</v>
      </c>
      <c r="V100" s="152">
        <f>SUMPRODUCT(-('Fluxo de Gastos Gerais'!$B$4:$B$1003=Analítico!$B100),-(Analítico!V$1&gt;='Fluxo de Gastos Gerais'!$D$4:$D$1003),-(Analítico!V$1&lt;='Fluxo de Gastos Gerais'!$E$4:$E$1003),-('Fluxo de Gastos Gerais'!$C$4:$C$1003))</f>
        <v>0</v>
      </c>
      <c r="W100" s="152">
        <f>SUMPRODUCT(-('Fluxo de Gastos Gerais'!$B$4:$B$1003=Analítico!$B100),-(Analítico!W$1&gt;='Fluxo de Gastos Gerais'!$D$4:$D$1003),-(Analítico!W$1&lt;='Fluxo de Gastos Gerais'!$E$4:$E$1003),-('Fluxo de Gastos Gerais'!$C$4:$C$1003))</f>
        <v>0</v>
      </c>
      <c r="X100" s="152">
        <f>SUMPRODUCT(-('Fluxo de Gastos Gerais'!$B$4:$B$1003=Analítico!$B100),-(Analítico!X$1&gt;='Fluxo de Gastos Gerais'!$D$4:$D$1003),-(Analítico!X$1&lt;='Fluxo de Gastos Gerais'!$E$4:$E$1003),-('Fluxo de Gastos Gerais'!$C$4:$C$1003))</f>
        <v>0</v>
      </c>
      <c r="Y100" s="152">
        <f>SUMPRODUCT(-('Fluxo de Gastos Gerais'!$B$4:$B$1003=Analítico!$B100),-(Analítico!Y$1&gt;='Fluxo de Gastos Gerais'!$D$4:$D$1003),-(Analítico!Y$1&lt;='Fluxo de Gastos Gerais'!$E$4:$E$1003),-('Fluxo de Gastos Gerais'!$C$4:$C$1003))</f>
        <v>0</v>
      </c>
      <c r="Z100" s="152">
        <f>SUMPRODUCT(-('Fluxo de Gastos Gerais'!$B$4:$B$1003=Analítico!$B100),-(Analítico!Z$1&gt;='Fluxo de Gastos Gerais'!$D$4:$D$1003),-(Analítico!Z$1&lt;='Fluxo de Gastos Gerais'!$E$4:$E$1003),-('Fluxo de Gastos Gerais'!$C$4:$C$1003))</f>
        <v>0</v>
      </c>
      <c r="AA100" s="152">
        <f>SUMPRODUCT(-('Fluxo de Gastos Gerais'!$B$4:$B$1003=Analítico!$B100),-(Analítico!AA$1&gt;='Fluxo de Gastos Gerais'!$D$4:$D$1003),-(Analítico!AA$1&lt;='Fluxo de Gastos Gerais'!$E$4:$E$1003),-('Fluxo de Gastos Gerais'!$C$4:$C$1003))</f>
        <v>0</v>
      </c>
      <c r="AB100" s="152">
        <f>SUMPRODUCT(-('Fluxo de Gastos Gerais'!$B$4:$B$1003=Analítico!$B100),-(Analítico!AB$1&gt;='Fluxo de Gastos Gerais'!$D$4:$D$1003),-(Analítico!AB$1&lt;='Fluxo de Gastos Gerais'!$E$4:$E$1003),-('Fluxo de Gastos Gerais'!$C$4:$C$1003))</f>
        <v>0</v>
      </c>
      <c r="AC100" s="152">
        <f>SUMPRODUCT(-('Fluxo de Gastos Gerais'!$B$4:$B$1003=Analítico!$B100),-(Analítico!AC$1&gt;='Fluxo de Gastos Gerais'!$D$4:$D$1003),-(Analítico!AC$1&lt;='Fluxo de Gastos Gerais'!$E$4:$E$1003),-('Fluxo de Gastos Gerais'!$C$4:$C$1003))</f>
        <v>0</v>
      </c>
      <c r="AD100" s="152">
        <f>SUMPRODUCT(-('Fluxo de Gastos Gerais'!$B$4:$B$1003=Analítico!$B100),-(Analítico!AD$1&gt;='Fluxo de Gastos Gerais'!$D$4:$D$1003),-(Analítico!AD$1&lt;='Fluxo de Gastos Gerais'!$E$4:$E$1003),-('Fluxo de Gastos Gerais'!$C$4:$C$1003))</f>
        <v>0</v>
      </c>
      <c r="AE100" s="152">
        <f>SUMPRODUCT(-('Fluxo de Gastos Gerais'!$B$4:$B$1003=Analítico!$B100),-(Analítico!AE$1&gt;='Fluxo de Gastos Gerais'!$D$4:$D$1003),-(Analítico!AE$1&lt;='Fluxo de Gastos Gerais'!$E$4:$E$1003),-('Fluxo de Gastos Gerais'!$C$4:$C$1003))</f>
        <v>0</v>
      </c>
      <c r="AF100" s="152">
        <f>SUMPRODUCT(-('Fluxo de Gastos Gerais'!$B$4:$B$1003=Analítico!$B100),-(Analítico!AF$1&gt;='Fluxo de Gastos Gerais'!$D$4:$D$1003),-(Analítico!AF$1&lt;='Fluxo de Gastos Gerais'!$E$4:$E$1003),-('Fluxo de Gastos Gerais'!$C$4:$C$1003))</f>
        <v>0</v>
      </c>
      <c r="AG100" s="152">
        <f>SUMPRODUCT(-('Fluxo de Gastos Gerais'!$B$4:$B$1003=Analítico!$B100),-(Analítico!AG$1&gt;='Fluxo de Gastos Gerais'!$D$4:$D$1003),-(Analítico!AG$1&lt;='Fluxo de Gastos Gerais'!$E$4:$E$1003),-('Fluxo de Gastos Gerais'!$C$4:$C$1003))</f>
        <v>0</v>
      </c>
      <c r="AH100" s="152">
        <f>SUMPRODUCT(-('Fluxo de Gastos Gerais'!$B$4:$B$1003=Analítico!$B100),-(Analítico!AH$1&gt;='Fluxo de Gastos Gerais'!$D$4:$D$1003),-(Analítico!AH$1&lt;='Fluxo de Gastos Gerais'!$E$4:$E$1003),-('Fluxo de Gastos Gerais'!$C$4:$C$1003))</f>
        <v>0</v>
      </c>
      <c r="AI100" s="152">
        <f>SUMPRODUCT(-('Fluxo de Gastos Gerais'!$B$4:$B$1003=Analítico!$B100),-(Analítico!AI$1&gt;='Fluxo de Gastos Gerais'!$D$4:$D$1003),-(Analítico!AI$1&lt;='Fluxo de Gastos Gerais'!$E$4:$E$1003),-('Fluxo de Gastos Gerais'!$C$4:$C$1003))</f>
        <v>0</v>
      </c>
      <c r="AJ100" s="152">
        <f>SUMPRODUCT(-('Fluxo de Gastos Gerais'!$B$4:$B$1003=Analítico!$B100),-(Analítico!AJ$1&gt;='Fluxo de Gastos Gerais'!$D$4:$D$1003),-(Analítico!AJ$1&lt;='Fluxo de Gastos Gerais'!$E$4:$E$1003),-('Fluxo de Gastos Gerais'!$C$4:$C$1003))</f>
        <v>0</v>
      </c>
      <c r="AK100" s="152">
        <f>SUMPRODUCT(-('Fluxo de Gastos Gerais'!$B$4:$B$1003=Analítico!$B100),-(Analítico!AK$1&gt;='Fluxo de Gastos Gerais'!$D$4:$D$1003),-(Analítico!AK$1&lt;='Fluxo de Gastos Gerais'!$E$4:$E$1003),-('Fluxo de Gastos Gerais'!$C$4:$C$1003))</f>
        <v>0</v>
      </c>
      <c r="AL100" s="152">
        <f>SUMPRODUCT(-('Fluxo de Gastos Gerais'!$B$4:$B$1003=Analítico!$B100),-(Analítico!AL$1&gt;='Fluxo de Gastos Gerais'!$D$4:$D$1003),-(Analítico!AL$1&lt;='Fluxo de Gastos Gerais'!$E$4:$E$1003),-('Fluxo de Gastos Gerais'!$C$4:$C$1003))</f>
        <v>0</v>
      </c>
      <c r="AM100" s="147">
        <f t="shared" si="50"/>
        <v>0</v>
      </c>
      <c r="AN100" s="159">
        <f t="shared" ca="1" si="51"/>
        <v>0</v>
      </c>
      <c r="AX100" s="254"/>
      <c r="AY100" s="254"/>
    </row>
    <row r="101" spans="1:51" s="101" customFormat="1" ht="23.25" customHeight="1">
      <c r="A101" s="221" t="s">
        <v>238</v>
      </c>
      <c r="B101" s="224" t="s">
        <v>213</v>
      </c>
      <c r="C101" s="152">
        <f>SUMPRODUCT(-('Fluxo de Gastos Gerais'!$B$4:$B$1003=Analítico!$B101),-(Analítico!C$1&gt;='Fluxo de Gastos Gerais'!$D$4:$D$1003),-(Analítico!C$1&lt;='Fluxo de Gastos Gerais'!$E$4:$E$1003),-('Fluxo de Gastos Gerais'!$C$4:$C$1003))</f>
        <v>21111.111111111113</v>
      </c>
      <c r="D101" s="152">
        <f>SUMPRODUCT(-('Fluxo de Gastos Gerais'!$B$4:$B$1003=Analítico!$B101),-(Analítico!D$1&gt;='Fluxo de Gastos Gerais'!$D$4:$D$1003),-(Analítico!D$1&lt;='Fluxo de Gastos Gerais'!$E$4:$E$1003),-('Fluxo de Gastos Gerais'!$C$4:$C$1003))</f>
        <v>21111.111111111113</v>
      </c>
      <c r="E101" s="152">
        <f>SUMPRODUCT(-('Fluxo de Gastos Gerais'!$B$4:$B$1003=Analítico!$B101),-(Analítico!E$1&gt;='Fluxo de Gastos Gerais'!$D$4:$D$1003),-(Analítico!E$1&lt;='Fluxo de Gastos Gerais'!$E$4:$E$1003),-('Fluxo de Gastos Gerais'!$C$4:$C$1003))</f>
        <v>21111.111111111113</v>
      </c>
      <c r="F101" s="152">
        <f>SUMPRODUCT(-('Fluxo de Gastos Gerais'!$B$4:$B$1003=Analítico!$B101),-(Analítico!F$1&gt;='Fluxo de Gastos Gerais'!$D$4:$D$1003),-(Analítico!F$1&lt;='Fluxo de Gastos Gerais'!$E$4:$E$1003),-('Fluxo de Gastos Gerais'!$C$4:$C$1003))</f>
        <v>21111.111111111113</v>
      </c>
      <c r="G101" s="152">
        <f>SUMPRODUCT(-('Fluxo de Gastos Gerais'!$B$4:$B$1003=Analítico!$B101),-(Analítico!G$1&gt;='Fluxo de Gastos Gerais'!$D$4:$D$1003),-(Analítico!G$1&lt;='Fluxo de Gastos Gerais'!$E$4:$E$1003),-('Fluxo de Gastos Gerais'!$C$4:$C$1003))</f>
        <v>21111.111111111113</v>
      </c>
      <c r="H101" s="152">
        <f>SUMPRODUCT(-('Fluxo de Gastos Gerais'!$B$4:$B$1003=Analítico!$B101),-(Analítico!H$1&gt;='Fluxo de Gastos Gerais'!$D$4:$D$1003),-(Analítico!H$1&lt;='Fluxo de Gastos Gerais'!$E$4:$E$1003),-('Fluxo de Gastos Gerais'!$C$4:$C$1003))</f>
        <v>21111.111111111113</v>
      </c>
      <c r="I101" s="152">
        <f>SUMPRODUCT(-('Fluxo de Gastos Gerais'!$B$4:$B$1003=Analítico!$B101),-(Analítico!I$1&gt;='Fluxo de Gastos Gerais'!$D$4:$D$1003),-(Analítico!I$1&lt;='Fluxo de Gastos Gerais'!$E$4:$E$1003),-('Fluxo de Gastos Gerais'!$C$4:$C$1003))</f>
        <v>21111.111111111113</v>
      </c>
      <c r="J101" s="152">
        <f>SUMPRODUCT(-('Fluxo de Gastos Gerais'!$B$4:$B$1003=Analítico!$B101),-(Analítico!J$1&gt;='Fluxo de Gastos Gerais'!$D$4:$D$1003),-(Analítico!J$1&lt;='Fluxo de Gastos Gerais'!$E$4:$E$1003),-('Fluxo de Gastos Gerais'!$C$4:$C$1003))</f>
        <v>21111.111111111113</v>
      </c>
      <c r="K101" s="152">
        <f>SUMPRODUCT(-('Fluxo de Gastos Gerais'!$B$4:$B$1003=Analítico!$B101),-(Analítico!K$1&gt;='Fluxo de Gastos Gerais'!$D$4:$D$1003),-(Analítico!K$1&lt;='Fluxo de Gastos Gerais'!$E$4:$E$1003),-('Fluxo de Gastos Gerais'!$C$4:$C$1003))</f>
        <v>21111.111111111113</v>
      </c>
      <c r="L101" s="152">
        <f>SUMPRODUCT(-('Fluxo de Gastos Gerais'!$B$4:$B$1003=Analítico!$B101),-(Analítico!L$1&gt;='Fluxo de Gastos Gerais'!$D$4:$D$1003),-(Analítico!L$1&lt;='Fluxo de Gastos Gerais'!$E$4:$E$1003),-('Fluxo de Gastos Gerais'!$C$4:$C$1003))</f>
        <v>0</v>
      </c>
      <c r="M101" s="152">
        <f>SUMPRODUCT(-('Fluxo de Gastos Gerais'!$B$4:$B$1003=Analítico!$B101),-(Analítico!M$1&gt;='Fluxo de Gastos Gerais'!$D$4:$D$1003),-(Analítico!M$1&lt;='Fluxo de Gastos Gerais'!$E$4:$E$1003),-('Fluxo de Gastos Gerais'!$C$4:$C$1003))</f>
        <v>0</v>
      </c>
      <c r="N101" s="152">
        <f>SUMPRODUCT(-('Fluxo de Gastos Gerais'!$B$4:$B$1003=Analítico!$B101),-(Analítico!N$1&gt;='Fluxo de Gastos Gerais'!$D$4:$D$1003),-(Analítico!N$1&lt;='Fluxo de Gastos Gerais'!$E$4:$E$1003),-('Fluxo de Gastos Gerais'!$C$4:$C$1003))</f>
        <v>0</v>
      </c>
      <c r="O101" s="152">
        <f>SUMPRODUCT(-('Fluxo de Gastos Gerais'!$B$4:$B$1003=Analítico!$B101),-(Analítico!O$1&gt;='Fluxo de Gastos Gerais'!$D$4:$D$1003),-(Analítico!O$1&lt;='Fluxo de Gastos Gerais'!$E$4:$E$1003),-('Fluxo de Gastos Gerais'!$C$4:$C$1003))</f>
        <v>21111.111111111113</v>
      </c>
      <c r="P101" s="152">
        <f>SUMPRODUCT(-('Fluxo de Gastos Gerais'!$B$4:$B$1003=Analítico!$B101),-(Analítico!P$1&gt;='Fluxo de Gastos Gerais'!$D$4:$D$1003),-(Analítico!P$1&lt;='Fluxo de Gastos Gerais'!$E$4:$E$1003),-('Fluxo de Gastos Gerais'!$C$4:$C$1003))</f>
        <v>21111.111111111113</v>
      </c>
      <c r="Q101" s="152">
        <f>SUMPRODUCT(-('Fluxo de Gastos Gerais'!$B$4:$B$1003=Analítico!$B101),-(Analítico!Q$1&gt;='Fluxo de Gastos Gerais'!$D$4:$D$1003),-(Analítico!Q$1&lt;='Fluxo de Gastos Gerais'!$E$4:$E$1003),-('Fluxo de Gastos Gerais'!$C$4:$C$1003))</f>
        <v>21111.111111111113</v>
      </c>
      <c r="R101" s="152">
        <f>SUMPRODUCT(-('Fluxo de Gastos Gerais'!$B$4:$B$1003=Analítico!$B101),-(Analítico!R$1&gt;='Fluxo de Gastos Gerais'!$D$4:$D$1003),-(Analítico!R$1&lt;='Fluxo de Gastos Gerais'!$E$4:$E$1003),-('Fluxo de Gastos Gerais'!$C$4:$C$1003))</f>
        <v>21111.111111111113</v>
      </c>
      <c r="S101" s="152">
        <f>SUMPRODUCT(-('Fluxo de Gastos Gerais'!$B$4:$B$1003=Analítico!$B101),-(Analítico!S$1&gt;='Fluxo de Gastos Gerais'!$D$4:$D$1003),-(Analítico!S$1&lt;='Fluxo de Gastos Gerais'!$E$4:$E$1003),-('Fluxo de Gastos Gerais'!$C$4:$C$1003))</f>
        <v>21111.111111111113</v>
      </c>
      <c r="T101" s="152">
        <f>SUMPRODUCT(-('Fluxo de Gastos Gerais'!$B$4:$B$1003=Analítico!$B101),-(Analítico!T$1&gt;='Fluxo de Gastos Gerais'!$D$4:$D$1003),-(Analítico!T$1&lt;='Fluxo de Gastos Gerais'!$E$4:$E$1003),-('Fluxo de Gastos Gerais'!$C$4:$C$1003))</f>
        <v>21111.111111111113</v>
      </c>
      <c r="U101" s="152">
        <f>SUMPRODUCT(-('Fluxo de Gastos Gerais'!$B$4:$B$1003=Analítico!$B101),-(Analítico!U$1&gt;='Fluxo de Gastos Gerais'!$D$4:$D$1003),-(Analítico!U$1&lt;='Fluxo de Gastos Gerais'!$E$4:$E$1003),-('Fluxo de Gastos Gerais'!$C$4:$C$1003))</f>
        <v>21111.111111111113</v>
      </c>
      <c r="V101" s="152">
        <f>SUMPRODUCT(-('Fluxo de Gastos Gerais'!$B$4:$B$1003=Analítico!$B101),-(Analítico!V$1&gt;='Fluxo de Gastos Gerais'!$D$4:$D$1003),-(Analítico!V$1&lt;='Fluxo de Gastos Gerais'!$E$4:$E$1003),-('Fluxo de Gastos Gerais'!$C$4:$C$1003))</f>
        <v>21111.111111111113</v>
      </c>
      <c r="W101" s="152">
        <f>SUMPRODUCT(-('Fluxo de Gastos Gerais'!$B$4:$B$1003=Analítico!$B101),-(Analítico!W$1&gt;='Fluxo de Gastos Gerais'!$D$4:$D$1003),-(Analítico!W$1&lt;='Fluxo de Gastos Gerais'!$E$4:$E$1003),-('Fluxo de Gastos Gerais'!$C$4:$C$1003))</f>
        <v>21111.111111111113</v>
      </c>
      <c r="X101" s="152">
        <f>SUMPRODUCT(-('Fluxo de Gastos Gerais'!$B$4:$B$1003=Analítico!$B101),-(Analítico!X$1&gt;='Fluxo de Gastos Gerais'!$D$4:$D$1003),-(Analítico!X$1&lt;='Fluxo de Gastos Gerais'!$E$4:$E$1003),-('Fluxo de Gastos Gerais'!$C$4:$C$1003))</f>
        <v>0</v>
      </c>
      <c r="Y101" s="152">
        <f>SUMPRODUCT(-('Fluxo de Gastos Gerais'!$B$4:$B$1003=Analítico!$B101),-(Analítico!Y$1&gt;='Fluxo de Gastos Gerais'!$D$4:$D$1003),-(Analítico!Y$1&lt;='Fluxo de Gastos Gerais'!$E$4:$E$1003),-('Fluxo de Gastos Gerais'!$C$4:$C$1003))</f>
        <v>0</v>
      </c>
      <c r="Z101" s="152">
        <f>SUMPRODUCT(-('Fluxo de Gastos Gerais'!$B$4:$B$1003=Analítico!$B101),-(Analítico!Z$1&gt;='Fluxo de Gastos Gerais'!$D$4:$D$1003),-(Analítico!Z$1&lt;='Fluxo de Gastos Gerais'!$E$4:$E$1003),-('Fluxo de Gastos Gerais'!$C$4:$C$1003))</f>
        <v>0</v>
      </c>
      <c r="AA101" s="152">
        <f>SUMPRODUCT(-('Fluxo de Gastos Gerais'!$B$4:$B$1003=Analítico!$B101),-(Analítico!AA$1&gt;='Fluxo de Gastos Gerais'!$D$4:$D$1003),-(Analítico!AA$1&lt;='Fluxo de Gastos Gerais'!$E$4:$E$1003),-('Fluxo de Gastos Gerais'!$C$4:$C$1003))</f>
        <v>0</v>
      </c>
      <c r="AB101" s="152">
        <f>SUMPRODUCT(-('Fluxo de Gastos Gerais'!$B$4:$B$1003=Analítico!$B101),-(Analítico!AB$1&gt;='Fluxo de Gastos Gerais'!$D$4:$D$1003),-(Analítico!AB$1&lt;='Fluxo de Gastos Gerais'!$E$4:$E$1003),-('Fluxo de Gastos Gerais'!$C$4:$C$1003))</f>
        <v>0</v>
      </c>
      <c r="AC101" s="152">
        <f>SUMPRODUCT(-('Fluxo de Gastos Gerais'!$B$4:$B$1003=Analítico!$B101),-(Analítico!AC$1&gt;='Fluxo de Gastos Gerais'!$D$4:$D$1003),-(Analítico!AC$1&lt;='Fluxo de Gastos Gerais'!$E$4:$E$1003),-('Fluxo de Gastos Gerais'!$C$4:$C$1003))</f>
        <v>0</v>
      </c>
      <c r="AD101" s="152">
        <f>SUMPRODUCT(-('Fluxo de Gastos Gerais'!$B$4:$B$1003=Analítico!$B101),-(Analítico!AD$1&gt;='Fluxo de Gastos Gerais'!$D$4:$D$1003),-(Analítico!AD$1&lt;='Fluxo de Gastos Gerais'!$E$4:$E$1003),-('Fluxo de Gastos Gerais'!$C$4:$C$1003))</f>
        <v>0</v>
      </c>
      <c r="AE101" s="152">
        <f>SUMPRODUCT(-('Fluxo de Gastos Gerais'!$B$4:$B$1003=Analítico!$B101),-(Analítico!AE$1&gt;='Fluxo de Gastos Gerais'!$D$4:$D$1003),-(Analítico!AE$1&lt;='Fluxo de Gastos Gerais'!$E$4:$E$1003),-('Fluxo de Gastos Gerais'!$C$4:$C$1003))</f>
        <v>0</v>
      </c>
      <c r="AF101" s="152">
        <f>SUMPRODUCT(-('Fluxo de Gastos Gerais'!$B$4:$B$1003=Analítico!$B101),-(Analítico!AF$1&gt;='Fluxo de Gastos Gerais'!$D$4:$D$1003),-(Analítico!AF$1&lt;='Fluxo de Gastos Gerais'!$E$4:$E$1003),-('Fluxo de Gastos Gerais'!$C$4:$C$1003))</f>
        <v>0</v>
      </c>
      <c r="AG101" s="152">
        <f>SUMPRODUCT(-('Fluxo de Gastos Gerais'!$B$4:$B$1003=Analítico!$B101),-(Analítico!AG$1&gt;='Fluxo de Gastos Gerais'!$D$4:$D$1003),-(Analítico!AG$1&lt;='Fluxo de Gastos Gerais'!$E$4:$E$1003),-('Fluxo de Gastos Gerais'!$C$4:$C$1003))</f>
        <v>0</v>
      </c>
      <c r="AH101" s="152">
        <f>SUMPRODUCT(-('Fluxo de Gastos Gerais'!$B$4:$B$1003=Analítico!$B101),-(Analítico!AH$1&gt;='Fluxo de Gastos Gerais'!$D$4:$D$1003),-(Analítico!AH$1&lt;='Fluxo de Gastos Gerais'!$E$4:$E$1003),-('Fluxo de Gastos Gerais'!$C$4:$C$1003))</f>
        <v>0</v>
      </c>
      <c r="AI101" s="152">
        <f>SUMPRODUCT(-('Fluxo de Gastos Gerais'!$B$4:$B$1003=Analítico!$B101),-(Analítico!AI$1&gt;='Fluxo de Gastos Gerais'!$D$4:$D$1003),-(Analítico!AI$1&lt;='Fluxo de Gastos Gerais'!$E$4:$E$1003),-('Fluxo de Gastos Gerais'!$C$4:$C$1003))</f>
        <v>0</v>
      </c>
      <c r="AJ101" s="152">
        <f>SUMPRODUCT(-('Fluxo de Gastos Gerais'!$B$4:$B$1003=Analítico!$B101),-(Analítico!AJ$1&gt;='Fluxo de Gastos Gerais'!$D$4:$D$1003),-(Analítico!AJ$1&lt;='Fluxo de Gastos Gerais'!$E$4:$E$1003),-('Fluxo de Gastos Gerais'!$C$4:$C$1003))</f>
        <v>0</v>
      </c>
      <c r="AK101" s="152">
        <f>SUMPRODUCT(-('Fluxo de Gastos Gerais'!$B$4:$B$1003=Analítico!$B101),-(Analítico!AK$1&gt;='Fluxo de Gastos Gerais'!$D$4:$D$1003),-(Analítico!AK$1&lt;='Fluxo de Gastos Gerais'!$E$4:$E$1003),-('Fluxo de Gastos Gerais'!$C$4:$C$1003))</f>
        <v>0</v>
      </c>
      <c r="AL101" s="152">
        <f>SUMPRODUCT(-('Fluxo de Gastos Gerais'!$B$4:$B$1003=Analítico!$B101),-(Analítico!AL$1&gt;='Fluxo de Gastos Gerais'!$D$4:$D$1003),-(Analítico!AL$1&lt;='Fluxo de Gastos Gerais'!$E$4:$E$1003),-('Fluxo de Gastos Gerais'!$C$4:$C$1003))</f>
        <v>0</v>
      </c>
      <c r="AM101" s="147">
        <f t="shared" si="50"/>
        <v>380000.00000000012</v>
      </c>
      <c r="AN101" s="159">
        <f t="shared" ca="1" si="51"/>
        <v>9.8984053642250547E-2</v>
      </c>
      <c r="AX101" s="254"/>
      <c r="AY101" s="254"/>
    </row>
    <row r="102" spans="1:51" s="101" customFormat="1" ht="23.25" customHeight="1">
      <c r="A102" s="221" t="s">
        <v>239</v>
      </c>
      <c r="B102" s="224" t="s">
        <v>214</v>
      </c>
      <c r="C102" s="152">
        <f>SUMPRODUCT(-('Fluxo de Gastos Gerais'!$B$4:$B$1003=Analítico!$B102),-(Analítico!C$1&gt;='Fluxo de Gastos Gerais'!$D$4:$D$1003),-(Analítico!C$1&lt;='Fluxo de Gastos Gerais'!$E$4:$E$1003),-('Fluxo de Gastos Gerais'!$C$4:$C$1003))</f>
        <v>0</v>
      </c>
      <c r="D102" s="152">
        <f>SUMPRODUCT(-('Fluxo de Gastos Gerais'!$B$4:$B$1003=Analítico!$B102),-(Analítico!D$1&gt;='Fluxo de Gastos Gerais'!$D$4:$D$1003),-(Analítico!D$1&lt;='Fluxo de Gastos Gerais'!$E$4:$E$1003),-('Fluxo de Gastos Gerais'!$C$4:$C$1003))</f>
        <v>0</v>
      </c>
      <c r="E102" s="152">
        <f>SUMPRODUCT(-('Fluxo de Gastos Gerais'!$B$4:$B$1003=Analítico!$B102),-(Analítico!E$1&gt;='Fluxo de Gastos Gerais'!$D$4:$D$1003),-(Analítico!E$1&lt;='Fluxo de Gastos Gerais'!$E$4:$E$1003),-('Fluxo de Gastos Gerais'!$C$4:$C$1003))</f>
        <v>0</v>
      </c>
      <c r="F102" s="152">
        <f>SUMPRODUCT(-('Fluxo de Gastos Gerais'!$B$4:$B$1003=Analítico!$B102),-(Analítico!F$1&gt;='Fluxo de Gastos Gerais'!$D$4:$D$1003),-(Analítico!F$1&lt;='Fluxo de Gastos Gerais'!$E$4:$E$1003),-('Fluxo de Gastos Gerais'!$C$4:$C$1003))</f>
        <v>0</v>
      </c>
      <c r="G102" s="152">
        <f>SUMPRODUCT(-('Fluxo de Gastos Gerais'!$B$4:$B$1003=Analítico!$B102),-(Analítico!G$1&gt;='Fluxo de Gastos Gerais'!$D$4:$D$1003),-(Analítico!G$1&lt;='Fluxo de Gastos Gerais'!$E$4:$E$1003),-('Fluxo de Gastos Gerais'!$C$4:$C$1003))</f>
        <v>0</v>
      </c>
      <c r="H102" s="152">
        <f>SUMPRODUCT(-('Fluxo de Gastos Gerais'!$B$4:$B$1003=Analítico!$B102),-(Analítico!H$1&gt;='Fluxo de Gastos Gerais'!$D$4:$D$1003),-(Analítico!H$1&lt;='Fluxo de Gastos Gerais'!$E$4:$E$1003),-('Fluxo de Gastos Gerais'!$C$4:$C$1003))</f>
        <v>0</v>
      </c>
      <c r="I102" s="152">
        <f>SUMPRODUCT(-('Fluxo de Gastos Gerais'!$B$4:$B$1003=Analítico!$B102),-(Analítico!I$1&gt;='Fluxo de Gastos Gerais'!$D$4:$D$1003),-(Analítico!I$1&lt;='Fluxo de Gastos Gerais'!$E$4:$E$1003),-('Fluxo de Gastos Gerais'!$C$4:$C$1003))</f>
        <v>0</v>
      </c>
      <c r="J102" s="152">
        <f>SUMPRODUCT(-('Fluxo de Gastos Gerais'!$B$4:$B$1003=Analítico!$B102),-(Analítico!J$1&gt;='Fluxo de Gastos Gerais'!$D$4:$D$1003),-(Analítico!J$1&lt;='Fluxo de Gastos Gerais'!$E$4:$E$1003),-('Fluxo de Gastos Gerais'!$C$4:$C$1003))</f>
        <v>0</v>
      </c>
      <c r="K102" s="152">
        <f>SUMPRODUCT(-('Fluxo de Gastos Gerais'!$B$4:$B$1003=Analítico!$B102),-(Analítico!K$1&gt;='Fluxo de Gastos Gerais'!$D$4:$D$1003),-(Analítico!K$1&lt;='Fluxo de Gastos Gerais'!$E$4:$E$1003),-('Fluxo de Gastos Gerais'!$C$4:$C$1003))</f>
        <v>0</v>
      </c>
      <c r="L102" s="152">
        <f>SUMPRODUCT(-('Fluxo de Gastos Gerais'!$B$4:$B$1003=Analítico!$B102),-(Analítico!L$1&gt;='Fluxo de Gastos Gerais'!$D$4:$D$1003),-(Analítico!L$1&lt;='Fluxo de Gastos Gerais'!$E$4:$E$1003),-('Fluxo de Gastos Gerais'!$C$4:$C$1003))</f>
        <v>0</v>
      </c>
      <c r="M102" s="152">
        <f>SUMPRODUCT(-('Fluxo de Gastos Gerais'!$B$4:$B$1003=Analítico!$B102),-(Analítico!M$1&gt;='Fluxo de Gastos Gerais'!$D$4:$D$1003),-(Analítico!M$1&lt;='Fluxo de Gastos Gerais'!$E$4:$E$1003),-('Fluxo de Gastos Gerais'!$C$4:$C$1003))</f>
        <v>0</v>
      </c>
      <c r="N102" s="152">
        <f>SUMPRODUCT(-('Fluxo de Gastos Gerais'!$B$4:$B$1003=Analítico!$B102),-(Analítico!N$1&gt;='Fluxo de Gastos Gerais'!$D$4:$D$1003),-(Analítico!N$1&lt;='Fluxo de Gastos Gerais'!$E$4:$E$1003),-('Fluxo de Gastos Gerais'!$C$4:$C$1003))</f>
        <v>0</v>
      </c>
      <c r="O102" s="152">
        <f>SUMPRODUCT(-('Fluxo de Gastos Gerais'!$B$4:$B$1003=Analítico!$B102),-(Analítico!O$1&gt;='Fluxo de Gastos Gerais'!$D$4:$D$1003),-(Analítico!O$1&lt;='Fluxo de Gastos Gerais'!$E$4:$E$1003),-('Fluxo de Gastos Gerais'!$C$4:$C$1003))</f>
        <v>0</v>
      </c>
      <c r="P102" s="152">
        <f>SUMPRODUCT(-('Fluxo de Gastos Gerais'!$B$4:$B$1003=Analítico!$B102),-(Analítico!P$1&gt;='Fluxo de Gastos Gerais'!$D$4:$D$1003),-(Analítico!P$1&lt;='Fluxo de Gastos Gerais'!$E$4:$E$1003),-('Fluxo de Gastos Gerais'!$C$4:$C$1003))</f>
        <v>0</v>
      </c>
      <c r="Q102" s="152">
        <f>SUMPRODUCT(-('Fluxo de Gastos Gerais'!$B$4:$B$1003=Analítico!$B102),-(Analítico!Q$1&gt;='Fluxo de Gastos Gerais'!$D$4:$D$1003),-(Analítico!Q$1&lt;='Fluxo de Gastos Gerais'!$E$4:$E$1003),-('Fluxo de Gastos Gerais'!$C$4:$C$1003))</f>
        <v>0</v>
      </c>
      <c r="R102" s="152">
        <f>SUMPRODUCT(-('Fluxo de Gastos Gerais'!$B$4:$B$1003=Analítico!$B102),-(Analítico!R$1&gt;='Fluxo de Gastos Gerais'!$D$4:$D$1003),-(Analítico!R$1&lt;='Fluxo de Gastos Gerais'!$E$4:$E$1003),-('Fluxo de Gastos Gerais'!$C$4:$C$1003))</f>
        <v>0</v>
      </c>
      <c r="S102" s="152">
        <f>SUMPRODUCT(-('Fluxo de Gastos Gerais'!$B$4:$B$1003=Analítico!$B102),-(Analítico!S$1&gt;='Fluxo de Gastos Gerais'!$D$4:$D$1003),-(Analítico!S$1&lt;='Fluxo de Gastos Gerais'!$E$4:$E$1003),-('Fluxo de Gastos Gerais'!$C$4:$C$1003))</f>
        <v>0</v>
      </c>
      <c r="T102" s="152">
        <f>SUMPRODUCT(-('Fluxo de Gastos Gerais'!$B$4:$B$1003=Analítico!$B102),-(Analítico!T$1&gt;='Fluxo de Gastos Gerais'!$D$4:$D$1003),-(Analítico!T$1&lt;='Fluxo de Gastos Gerais'!$E$4:$E$1003),-('Fluxo de Gastos Gerais'!$C$4:$C$1003))</f>
        <v>0</v>
      </c>
      <c r="U102" s="152">
        <f>SUMPRODUCT(-('Fluxo de Gastos Gerais'!$B$4:$B$1003=Analítico!$B102),-(Analítico!U$1&gt;='Fluxo de Gastos Gerais'!$D$4:$D$1003),-(Analítico!U$1&lt;='Fluxo de Gastos Gerais'!$E$4:$E$1003),-('Fluxo de Gastos Gerais'!$C$4:$C$1003))</f>
        <v>0</v>
      </c>
      <c r="V102" s="152">
        <f>SUMPRODUCT(-('Fluxo de Gastos Gerais'!$B$4:$B$1003=Analítico!$B102),-(Analítico!V$1&gt;='Fluxo de Gastos Gerais'!$D$4:$D$1003),-(Analítico!V$1&lt;='Fluxo de Gastos Gerais'!$E$4:$E$1003),-('Fluxo de Gastos Gerais'!$C$4:$C$1003))</f>
        <v>0</v>
      </c>
      <c r="W102" s="152">
        <f>SUMPRODUCT(-('Fluxo de Gastos Gerais'!$B$4:$B$1003=Analítico!$B102),-(Analítico!W$1&gt;='Fluxo de Gastos Gerais'!$D$4:$D$1003),-(Analítico!W$1&lt;='Fluxo de Gastos Gerais'!$E$4:$E$1003),-('Fluxo de Gastos Gerais'!$C$4:$C$1003))</f>
        <v>0</v>
      </c>
      <c r="X102" s="152">
        <f>SUMPRODUCT(-('Fluxo de Gastos Gerais'!$B$4:$B$1003=Analítico!$B102),-(Analítico!X$1&gt;='Fluxo de Gastos Gerais'!$D$4:$D$1003),-(Analítico!X$1&lt;='Fluxo de Gastos Gerais'!$E$4:$E$1003),-('Fluxo de Gastos Gerais'!$C$4:$C$1003))</f>
        <v>0</v>
      </c>
      <c r="Y102" s="152">
        <f>SUMPRODUCT(-('Fluxo de Gastos Gerais'!$B$4:$B$1003=Analítico!$B102),-(Analítico!Y$1&gt;='Fluxo de Gastos Gerais'!$D$4:$D$1003),-(Analítico!Y$1&lt;='Fluxo de Gastos Gerais'!$E$4:$E$1003),-('Fluxo de Gastos Gerais'!$C$4:$C$1003))</f>
        <v>0</v>
      </c>
      <c r="Z102" s="152">
        <f>SUMPRODUCT(-('Fluxo de Gastos Gerais'!$B$4:$B$1003=Analítico!$B102),-(Analítico!Z$1&gt;='Fluxo de Gastos Gerais'!$D$4:$D$1003),-(Analítico!Z$1&lt;='Fluxo de Gastos Gerais'!$E$4:$E$1003),-('Fluxo de Gastos Gerais'!$C$4:$C$1003))</f>
        <v>0</v>
      </c>
      <c r="AA102" s="152">
        <f>SUMPRODUCT(-('Fluxo de Gastos Gerais'!$B$4:$B$1003=Analítico!$B102),-(Analítico!AA$1&gt;='Fluxo de Gastos Gerais'!$D$4:$D$1003),-(Analítico!AA$1&lt;='Fluxo de Gastos Gerais'!$E$4:$E$1003),-('Fluxo de Gastos Gerais'!$C$4:$C$1003))</f>
        <v>0</v>
      </c>
      <c r="AB102" s="152">
        <f>SUMPRODUCT(-('Fluxo de Gastos Gerais'!$B$4:$B$1003=Analítico!$B102),-(Analítico!AB$1&gt;='Fluxo de Gastos Gerais'!$D$4:$D$1003),-(Analítico!AB$1&lt;='Fluxo de Gastos Gerais'!$E$4:$E$1003),-('Fluxo de Gastos Gerais'!$C$4:$C$1003))</f>
        <v>0</v>
      </c>
      <c r="AC102" s="152">
        <f>SUMPRODUCT(-('Fluxo de Gastos Gerais'!$B$4:$B$1003=Analítico!$B102),-(Analítico!AC$1&gt;='Fluxo de Gastos Gerais'!$D$4:$D$1003),-(Analítico!AC$1&lt;='Fluxo de Gastos Gerais'!$E$4:$E$1003),-('Fluxo de Gastos Gerais'!$C$4:$C$1003))</f>
        <v>0</v>
      </c>
      <c r="AD102" s="152">
        <f>SUMPRODUCT(-('Fluxo de Gastos Gerais'!$B$4:$B$1003=Analítico!$B102),-(Analítico!AD$1&gt;='Fluxo de Gastos Gerais'!$D$4:$D$1003),-(Analítico!AD$1&lt;='Fluxo de Gastos Gerais'!$E$4:$E$1003),-('Fluxo de Gastos Gerais'!$C$4:$C$1003))</f>
        <v>0</v>
      </c>
      <c r="AE102" s="152">
        <f>SUMPRODUCT(-('Fluxo de Gastos Gerais'!$B$4:$B$1003=Analítico!$B102),-(Analítico!AE$1&gt;='Fluxo de Gastos Gerais'!$D$4:$D$1003),-(Analítico!AE$1&lt;='Fluxo de Gastos Gerais'!$E$4:$E$1003),-('Fluxo de Gastos Gerais'!$C$4:$C$1003))</f>
        <v>0</v>
      </c>
      <c r="AF102" s="152">
        <f>SUMPRODUCT(-('Fluxo de Gastos Gerais'!$B$4:$B$1003=Analítico!$B102),-(Analítico!AF$1&gt;='Fluxo de Gastos Gerais'!$D$4:$D$1003),-(Analítico!AF$1&lt;='Fluxo de Gastos Gerais'!$E$4:$E$1003),-('Fluxo de Gastos Gerais'!$C$4:$C$1003))</f>
        <v>0</v>
      </c>
      <c r="AG102" s="152">
        <f>SUMPRODUCT(-('Fluxo de Gastos Gerais'!$B$4:$B$1003=Analítico!$B102),-(Analítico!AG$1&gt;='Fluxo de Gastos Gerais'!$D$4:$D$1003),-(Analítico!AG$1&lt;='Fluxo de Gastos Gerais'!$E$4:$E$1003),-('Fluxo de Gastos Gerais'!$C$4:$C$1003))</f>
        <v>0</v>
      </c>
      <c r="AH102" s="152">
        <f>SUMPRODUCT(-('Fluxo de Gastos Gerais'!$B$4:$B$1003=Analítico!$B102),-(Analítico!AH$1&gt;='Fluxo de Gastos Gerais'!$D$4:$D$1003),-(Analítico!AH$1&lt;='Fluxo de Gastos Gerais'!$E$4:$E$1003),-('Fluxo de Gastos Gerais'!$C$4:$C$1003))</f>
        <v>0</v>
      </c>
      <c r="AI102" s="152">
        <f>SUMPRODUCT(-('Fluxo de Gastos Gerais'!$B$4:$B$1003=Analítico!$B102),-(Analítico!AI$1&gt;='Fluxo de Gastos Gerais'!$D$4:$D$1003),-(Analítico!AI$1&lt;='Fluxo de Gastos Gerais'!$E$4:$E$1003),-('Fluxo de Gastos Gerais'!$C$4:$C$1003))</f>
        <v>0</v>
      </c>
      <c r="AJ102" s="152">
        <f>SUMPRODUCT(-('Fluxo de Gastos Gerais'!$B$4:$B$1003=Analítico!$B102),-(Analítico!AJ$1&gt;='Fluxo de Gastos Gerais'!$D$4:$D$1003),-(Analítico!AJ$1&lt;='Fluxo de Gastos Gerais'!$E$4:$E$1003),-('Fluxo de Gastos Gerais'!$C$4:$C$1003))</f>
        <v>0</v>
      </c>
      <c r="AK102" s="152">
        <f>SUMPRODUCT(-('Fluxo de Gastos Gerais'!$B$4:$B$1003=Analítico!$B102),-(Analítico!AK$1&gt;='Fluxo de Gastos Gerais'!$D$4:$D$1003),-(Analítico!AK$1&lt;='Fluxo de Gastos Gerais'!$E$4:$E$1003),-('Fluxo de Gastos Gerais'!$C$4:$C$1003))</f>
        <v>0</v>
      </c>
      <c r="AL102" s="152">
        <f>SUMPRODUCT(-('Fluxo de Gastos Gerais'!$B$4:$B$1003=Analítico!$B102),-(Analítico!AL$1&gt;='Fluxo de Gastos Gerais'!$D$4:$D$1003),-(Analítico!AL$1&lt;='Fluxo de Gastos Gerais'!$E$4:$E$1003),-('Fluxo de Gastos Gerais'!$C$4:$C$1003))</f>
        <v>0</v>
      </c>
      <c r="AM102" s="147">
        <f t="shared" si="50"/>
        <v>0</v>
      </c>
      <c r="AN102" s="159">
        <f t="shared" ca="1" si="51"/>
        <v>0</v>
      </c>
      <c r="AX102" s="254"/>
      <c r="AY102" s="254"/>
    </row>
    <row r="103" spans="1:51" s="101" customFormat="1" ht="23.25" customHeight="1">
      <c r="A103" s="221" t="s">
        <v>240</v>
      </c>
      <c r="B103" s="224" t="s">
        <v>82</v>
      </c>
      <c r="C103" s="152">
        <f>SUMPRODUCT(-('Fluxo de Gastos Gerais'!$B$4:$B$1003=Analítico!$B103),-(Analítico!C$1&gt;='Fluxo de Gastos Gerais'!$D$4:$D$1003),-(Analítico!C$1&lt;='Fluxo de Gastos Gerais'!$E$4:$E$1003),-('Fluxo de Gastos Gerais'!$C$4:$C$1003))</f>
        <v>0</v>
      </c>
      <c r="D103" s="152">
        <f>SUMPRODUCT(-('Fluxo de Gastos Gerais'!$B$4:$B$1003=Analítico!$B103),-(Analítico!D$1&gt;='Fluxo de Gastos Gerais'!$D$4:$D$1003),-(Analítico!D$1&lt;='Fluxo de Gastos Gerais'!$E$4:$E$1003),-('Fluxo de Gastos Gerais'!$C$4:$C$1003))</f>
        <v>0</v>
      </c>
      <c r="E103" s="152">
        <f>SUMPRODUCT(-('Fluxo de Gastos Gerais'!$B$4:$B$1003=Analítico!$B103),-(Analítico!E$1&gt;='Fluxo de Gastos Gerais'!$D$4:$D$1003),-(Analítico!E$1&lt;='Fluxo de Gastos Gerais'!$E$4:$E$1003),-('Fluxo de Gastos Gerais'!$C$4:$C$1003))</f>
        <v>0</v>
      </c>
      <c r="F103" s="152">
        <f>SUMPRODUCT(-('Fluxo de Gastos Gerais'!$B$4:$B$1003=Analítico!$B103),-(Analítico!F$1&gt;='Fluxo de Gastos Gerais'!$D$4:$D$1003),-(Analítico!F$1&lt;='Fluxo de Gastos Gerais'!$E$4:$E$1003),-('Fluxo de Gastos Gerais'!$C$4:$C$1003))</f>
        <v>0</v>
      </c>
      <c r="G103" s="152">
        <f>SUMPRODUCT(-('Fluxo de Gastos Gerais'!$B$4:$B$1003=Analítico!$B103),-(Analítico!G$1&gt;='Fluxo de Gastos Gerais'!$D$4:$D$1003),-(Analítico!G$1&lt;='Fluxo de Gastos Gerais'!$E$4:$E$1003),-('Fluxo de Gastos Gerais'!$C$4:$C$1003))</f>
        <v>0</v>
      </c>
      <c r="H103" s="152">
        <f>SUMPRODUCT(-('Fluxo de Gastos Gerais'!$B$4:$B$1003=Analítico!$B103),-(Analítico!H$1&gt;='Fluxo de Gastos Gerais'!$D$4:$D$1003),-(Analítico!H$1&lt;='Fluxo de Gastos Gerais'!$E$4:$E$1003),-('Fluxo de Gastos Gerais'!$C$4:$C$1003))</f>
        <v>0</v>
      </c>
      <c r="I103" s="152">
        <f>SUMPRODUCT(-('Fluxo de Gastos Gerais'!$B$4:$B$1003=Analítico!$B103),-(Analítico!I$1&gt;='Fluxo de Gastos Gerais'!$D$4:$D$1003),-(Analítico!I$1&lt;='Fluxo de Gastos Gerais'!$E$4:$E$1003),-('Fluxo de Gastos Gerais'!$C$4:$C$1003))</f>
        <v>0</v>
      </c>
      <c r="J103" s="152">
        <f>SUMPRODUCT(-('Fluxo de Gastos Gerais'!$B$4:$B$1003=Analítico!$B103),-(Analítico!J$1&gt;='Fluxo de Gastos Gerais'!$D$4:$D$1003),-(Analítico!J$1&lt;='Fluxo de Gastos Gerais'!$E$4:$E$1003),-('Fluxo de Gastos Gerais'!$C$4:$C$1003))</f>
        <v>0</v>
      </c>
      <c r="K103" s="152">
        <f>SUMPRODUCT(-('Fluxo de Gastos Gerais'!$B$4:$B$1003=Analítico!$B103),-(Analítico!K$1&gt;='Fluxo de Gastos Gerais'!$D$4:$D$1003),-(Analítico!K$1&lt;='Fluxo de Gastos Gerais'!$E$4:$E$1003),-('Fluxo de Gastos Gerais'!$C$4:$C$1003))</f>
        <v>0</v>
      </c>
      <c r="L103" s="152">
        <f>SUMPRODUCT(-('Fluxo de Gastos Gerais'!$B$4:$B$1003=Analítico!$B103),-(Analítico!L$1&gt;='Fluxo de Gastos Gerais'!$D$4:$D$1003),-(Analítico!L$1&lt;='Fluxo de Gastos Gerais'!$E$4:$E$1003),-('Fluxo de Gastos Gerais'!$C$4:$C$1003))</f>
        <v>0</v>
      </c>
      <c r="M103" s="152">
        <f>SUMPRODUCT(-('Fluxo de Gastos Gerais'!$B$4:$B$1003=Analítico!$B103),-(Analítico!M$1&gt;='Fluxo de Gastos Gerais'!$D$4:$D$1003),-(Analítico!M$1&lt;='Fluxo de Gastos Gerais'!$E$4:$E$1003),-('Fluxo de Gastos Gerais'!$C$4:$C$1003))</f>
        <v>0</v>
      </c>
      <c r="N103" s="152">
        <f>SUMPRODUCT(-('Fluxo de Gastos Gerais'!$B$4:$B$1003=Analítico!$B103),-(Analítico!N$1&gt;='Fluxo de Gastos Gerais'!$D$4:$D$1003),-(Analítico!N$1&lt;='Fluxo de Gastos Gerais'!$E$4:$E$1003),-('Fluxo de Gastos Gerais'!$C$4:$C$1003))</f>
        <v>0</v>
      </c>
      <c r="O103" s="152">
        <f>SUMPRODUCT(-('Fluxo de Gastos Gerais'!$B$4:$B$1003=Analítico!$B103),-(Analítico!O$1&gt;='Fluxo de Gastos Gerais'!$D$4:$D$1003),-(Analítico!O$1&lt;='Fluxo de Gastos Gerais'!$E$4:$E$1003),-('Fluxo de Gastos Gerais'!$C$4:$C$1003))</f>
        <v>0</v>
      </c>
      <c r="P103" s="152">
        <f>SUMPRODUCT(-('Fluxo de Gastos Gerais'!$B$4:$B$1003=Analítico!$B103),-(Analítico!P$1&gt;='Fluxo de Gastos Gerais'!$D$4:$D$1003),-(Analítico!P$1&lt;='Fluxo de Gastos Gerais'!$E$4:$E$1003),-('Fluxo de Gastos Gerais'!$C$4:$C$1003))</f>
        <v>0</v>
      </c>
      <c r="Q103" s="152">
        <f>SUMPRODUCT(-('Fluxo de Gastos Gerais'!$B$4:$B$1003=Analítico!$B103),-(Analítico!Q$1&gt;='Fluxo de Gastos Gerais'!$D$4:$D$1003),-(Analítico!Q$1&lt;='Fluxo de Gastos Gerais'!$E$4:$E$1003),-('Fluxo de Gastos Gerais'!$C$4:$C$1003))</f>
        <v>0</v>
      </c>
      <c r="R103" s="152">
        <f>SUMPRODUCT(-('Fluxo de Gastos Gerais'!$B$4:$B$1003=Analítico!$B103),-(Analítico!R$1&gt;='Fluxo de Gastos Gerais'!$D$4:$D$1003),-(Analítico!R$1&lt;='Fluxo de Gastos Gerais'!$E$4:$E$1003),-('Fluxo de Gastos Gerais'!$C$4:$C$1003))</f>
        <v>0</v>
      </c>
      <c r="S103" s="152">
        <f>SUMPRODUCT(-('Fluxo de Gastos Gerais'!$B$4:$B$1003=Analítico!$B103),-(Analítico!S$1&gt;='Fluxo de Gastos Gerais'!$D$4:$D$1003),-(Analítico!S$1&lt;='Fluxo de Gastos Gerais'!$E$4:$E$1003),-('Fluxo de Gastos Gerais'!$C$4:$C$1003))</f>
        <v>0</v>
      </c>
      <c r="T103" s="152">
        <f>SUMPRODUCT(-('Fluxo de Gastos Gerais'!$B$4:$B$1003=Analítico!$B103),-(Analítico!T$1&gt;='Fluxo de Gastos Gerais'!$D$4:$D$1003),-(Analítico!T$1&lt;='Fluxo de Gastos Gerais'!$E$4:$E$1003),-('Fluxo de Gastos Gerais'!$C$4:$C$1003))</f>
        <v>0</v>
      </c>
      <c r="U103" s="152">
        <f>SUMPRODUCT(-('Fluxo de Gastos Gerais'!$B$4:$B$1003=Analítico!$B103),-(Analítico!U$1&gt;='Fluxo de Gastos Gerais'!$D$4:$D$1003),-(Analítico!U$1&lt;='Fluxo de Gastos Gerais'!$E$4:$E$1003),-('Fluxo de Gastos Gerais'!$C$4:$C$1003))</f>
        <v>0</v>
      </c>
      <c r="V103" s="152">
        <f>SUMPRODUCT(-('Fluxo de Gastos Gerais'!$B$4:$B$1003=Analítico!$B103),-(Analítico!V$1&gt;='Fluxo de Gastos Gerais'!$D$4:$D$1003),-(Analítico!V$1&lt;='Fluxo de Gastos Gerais'!$E$4:$E$1003),-('Fluxo de Gastos Gerais'!$C$4:$C$1003))</f>
        <v>0</v>
      </c>
      <c r="W103" s="152">
        <f>SUMPRODUCT(-('Fluxo de Gastos Gerais'!$B$4:$B$1003=Analítico!$B103),-(Analítico!W$1&gt;='Fluxo de Gastos Gerais'!$D$4:$D$1003),-(Analítico!W$1&lt;='Fluxo de Gastos Gerais'!$E$4:$E$1003),-('Fluxo de Gastos Gerais'!$C$4:$C$1003))</f>
        <v>0</v>
      </c>
      <c r="X103" s="152">
        <f>SUMPRODUCT(-('Fluxo de Gastos Gerais'!$B$4:$B$1003=Analítico!$B103),-(Analítico!X$1&gt;='Fluxo de Gastos Gerais'!$D$4:$D$1003),-(Analítico!X$1&lt;='Fluxo de Gastos Gerais'!$E$4:$E$1003),-('Fluxo de Gastos Gerais'!$C$4:$C$1003))</f>
        <v>0</v>
      </c>
      <c r="Y103" s="152">
        <f>SUMPRODUCT(-('Fluxo de Gastos Gerais'!$B$4:$B$1003=Analítico!$B103),-(Analítico!Y$1&gt;='Fluxo de Gastos Gerais'!$D$4:$D$1003),-(Analítico!Y$1&lt;='Fluxo de Gastos Gerais'!$E$4:$E$1003),-('Fluxo de Gastos Gerais'!$C$4:$C$1003))</f>
        <v>0</v>
      </c>
      <c r="Z103" s="152">
        <f>SUMPRODUCT(-('Fluxo de Gastos Gerais'!$B$4:$B$1003=Analítico!$B103),-(Analítico!Z$1&gt;='Fluxo de Gastos Gerais'!$D$4:$D$1003),-(Analítico!Z$1&lt;='Fluxo de Gastos Gerais'!$E$4:$E$1003),-('Fluxo de Gastos Gerais'!$C$4:$C$1003))</f>
        <v>0</v>
      </c>
      <c r="AA103" s="152">
        <f>SUMPRODUCT(-('Fluxo de Gastos Gerais'!$B$4:$B$1003=Analítico!$B103),-(Analítico!AA$1&gt;='Fluxo de Gastos Gerais'!$D$4:$D$1003),-(Analítico!AA$1&lt;='Fluxo de Gastos Gerais'!$E$4:$E$1003),-('Fluxo de Gastos Gerais'!$C$4:$C$1003))</f>
        <v>0</v>
      </c>
      <c r="AB103" s="152">
        <f>SUMPRODUCT(-('Fluxo de Gastos Gerais'!$B$4:$B$1003=Analítico!$B103),-(Analítico!AB$1&gt;='Fluxo de Gastos Gerais'!$D$4:$D$1003),-(Analítico!AB$1&lt;='Fluxo de Gastos Gerais'!$E$4:$E$1003),-('Fluxo de Gastos Gerais'!$C$4:$C$1003))</f>
        <v>0</v>
      </c>
      <c r="AC103" s="152">
        <f>SUMPRODUCT(-('Fluxo de Gastos Gerais'!$B$4:$B$1003=Analítico!$B103),-(Analítico!AC$1&gt;='Fluxo de Gastos Gerais'!$D$4:$D$1003),-(Analítico!AC$1&lt;='Fluxo de Gastos Gerais'!$E$4:$E$1003),-('Fluxo de Gastos Gerais'!$C$4:$C$1003))</f>
        <v>0</v>
      </c>
      <c r="AD103" s="152">
        <f>SUMPRODUCT(-('Fluxo de Gastos Gerais'!$B$4:$B$1003=Analítico!$B103),-(Analítico!AD$1&gt;='Fluxo de Gastos Gerais'!$D$4:$D$1003),-(Analítico!AD$1&lt;='Fluxo de Gastos Gerais'!$E$4:$E$1003),-('Fluxo de Gastos Gerais'!$C$4:$C$1003))</f>
        <v>0</v>
      </c>
      <c r="AE103" s="152">
        <f>SUMPRODUCT(-('Fluxo de Gastos Gerais'!$B$4:$B$1003=Analítico!$B103),-(Analítico!AE$1&gt;='Fluxo de Gastos Gerais'!$D$4:$D$1003),-(Analítico!AE$1&lt;='Fluxo de Gastos Gerais'!$E$4:$E$1003),-('Fluxo de Gastos Gerais'!$C$4:$C$1003))</f>
        <v>0</v>
      </c>
      <c r="AF103" s="152">
        <f>SUMPRODUCT(-('Fluxo de Gastos Gerais'!$B$4:$B$1003=Analítico!$B103),-(Analítico!AF$1&gt;='Fluxo de Gastos Gerais'!$D$4:$D$1003),-(Analítico!AF$1&lt;='Fluxo de Gastos Gerais'!$E$4:$E$1003),-('Fluxo de Gastos Gerais'!$C$4:$C$1003))</f>
        <v>0</v>
      </c>
      <c r="AG103" s="152">
        <f>SUMPRODUCT(-('Fluxo de Gastos Gerais'!$B$4:$B$1003=Analítico!$B103),-(Analítico!AG$1&gt;='Fluxo de Gastos Gerais'!$D$4:$D$1003),-(Analítico!AG$1&lt;='Fluxo de Gastos Gerais'!$E$4:$E$1003),-('Fluxo de Gastos Gerais'!$C$4:$C$1003))</f>
        <v>0</v>
      </c>
      <c r="AH103" s="152">
        <f>SUMPRODUCT(-('Fluxo de Gastos Gerais'!$B$4:$B$1003=Analítico!$B103),-(Analítico!AH$1&gt;='Fluxo de Gastos Gerais'!$D$4:$D$1003),-(Analítico!AH$1&lt;='Fluxo de Gastos Gerais'!$E$4:$E$1003),-('Fluxo de Gastos Gerais'!$C$4:$C$1003))</f>
        <v>0</v>
      </c>
      <c r="AI103" s="152">
        <f>SUMPRODUCT(-('Fluxo de Gastos Gerais'!$B$4:$B$1003=Analítico!$B103),-(Analítico!AI$1&gt;='Fluxo de Gastos Gerais'!$D$4:$D$1003),-(Analítico!AI$1&lt;='Fluxo de Gastos Gerais'!$E$4:$E$1003),-('Fluxo de Gastos Gerais'!$C$4:$C$1003))</f>
        <v>0</v>
      </c>
      <c r="AJ103" s="152">
        <f>SUMPRODUCT(-('Fluxo de Gastos Gerais'!$B$4:$B$1003=Analítico!$B103),-(Analítico!AJ$1&gt;='Fluxo de Gastos Gerais'!$D$4:$D$1003),-(Analítico!AJ$1&lt;='Fluxo de Gastos Gerais'!$E$4:$E$1003),-('Fluxo de Gastos Gerais'!$C$4:$C$1003))</f>
        <v>0</v>
      </c>
      <c r="AK103" s="152">
        <f>SUMPRODUCT(-('Fluxo de Gastos Gerais'!$B$4:$B$1003=Analítico!$B103),-(Analítico!AK$1&gt;='Fluxo de Gastos Gerais'!$D$4:$D$1003),-(Analítico!AK$1&lt;='Fluxo de Gastos Gerais'!$E$4:$E$1003),-('Fluxo de Gastos Gerais'!$C$4:$C$1003))</f>
        <v>0</v>
      </c>
      <c r="AL103" s="152">
        <f>SUMPRODUCT(-('Fluxo de Gastos Gerais'!$B$4:$B$1003=Analítico!$B103),-(Analítico!AL$1&gt;='Fluxo de Gastos Gerais'!$D$4:$D$1003),-(Analítico!AL$1&lt;='Fluxo de Gastos Gerais'!$E$4:$E$1003),-('Fluxo de Gastos Gerais'!$C$4:$C$1003))</f>
        <v>0</v>
      </c>
      <c r="AM103" s="147">
        <f t="shared" si="50"/>
        <v>0</v>
      </c>
      <c r="AN103" s="159">
        <f t="shared" ca="1" si="51"/>
        <v>0</v>
      </c>
      <c r="AX103" s="254"/>
      <c r="AY103" s="254"/>
    </row>
    <row r="104" spans="1:51" s="101" customFormat="1" ht="23.25" customHeight="1">
      <c r="A104" s="221" t="s">
        <v>241</v>
      </c>
      <c r="B104" s="224" t="s">
        <v>70</v>
      </c>
      <c r="C104" s="152">
        <f>SUMPRODUCT(-('Fluxo de Gastos Gerais'!$B$4:$B$1003=Analítico!$B104),-(Analítico!C$1&gt;='Fluxo de Gastos Gerais'!$D$4:$D$1003),-(Analítico!C$1&lt;='Fluxo de Gastos Gerais'!$E$4:$E$1003),-('Fluxo de Gastos Gerais'!$C$4:$C$1003))</f>
        <v>1473.6666666000001</v>
      </c>
      <c r="D104" s="152">
        <f>SUMPRODUCT(-('Fluxo de Gastos Gerais'!$B$4:$B$1003=Analítico!$B104),-(Analítico!D$1&gt;='Fluxo de Gastos Gerais'!$D$4:$D$1003),-(Analítico!D$1&lt;='Fluxo de Gastos Gerais'!$E$4:$E$1003),-('Fluxo de Gastos Gerais'!$C$4:$C$1003))</f>
        <v>1473.6666666000001</v>
      </c>
      <c r="E104" s="152">
        <f>SUMPRODUCT(-('Fluxo de Gastos Gerais'!$B$4:$B$1003=Analítico!$B104),-(Analítico!E$1&gt;='Fluxo de Gastos Gerais'!$D$4:$D$1003),-(Analítico!E$1&lt;='Fluxo de Gastos Gerais'!$E$4:$E$1003),-('Fluxo de Gastos Gerais'!$C$4:$C$1003))</f>
        <v>1473.6666666000001</v>
      </c>
      <c r="F104" s="152">
        <f>SUMPRODUCT(-('Fluxo de Gastos Gerais'!$B$4:$B$1003=Analítico!$B104),-(Analítico!F$1&gt;='Fluxo de Gastos Gerais'!$D$4:$D$1003),-(Analítico!F$1&lt;='Fluxo de Gastos Gerais'!$E$4:$E$1003),-('Fluxo de Gastos Gerais'!$C$4:$C$1003))</f>
        <v>1473.6666666000001</v>
      </c>
      <c r="G104" s="152">
        <f>SUMPRODUCT(-('Fluxo de Gastos Gerais'!$B$4:$B$1003=Analítico!$B104),-(Analítico!G$1&gt;='Fluxo de Gastos Gerais'!$D$4:$D$1003),-(Analítico!G$1&lt;='Fluxo de Gastos Gerais'!$E$4:$E$1003),-('Fluxo de Gastos Gerais'!$C$4:$C$1003))</f>
        <v>1473.6666666000001</v>
      </c>
      <c r="H104" s="152">
        <f>SUMPRODUCT(-('Fluxo de Gastos Gerais'!$B$4:$B$1003=Analítico!$B104),-(Analítico!H$1&gt;='Fluxo de Gastos Gerais'!$D$4:$D$1003),-(Analítico!H$1&lt;='Fluxo de Gastos Gerais'!$E$4:$E$1003),-('Fluxo de Gastos Gerais'!$C$4:$C$1003))</f>
        <v>1473.6666666000001</v>
      </c>
      <c r="I104" s="152">
        <f>SUMPRODUCT(-('Fluxo de Gastos Gerais'!$B$4:$B$1003=Analítico!$B104),-(Analítico!I$1&gt;='Fluxo de Gastos Gerais'!$D$4:$D$1003),-(Analítico!I$1&lt;='Fluxo de Gastos Gerais'!$E$4:$E$1003),-('Fluxo de Gastos Gerais'!$C$4:$C$1003))</f>
        <v>1473.6666666000001</v>
      </c>
      <c r="J104" s="152">
        <f>SUMPRODUCT(-('Fluxo de Gastos Gerais'!$B$4:$B$1003=Analítico!$B104),-(Analítico!J$1&gt;='Fluxo de Gastos Gerais'!$D$4:$D$1003),-(Analítico!J$1&lt;='Fluxo de Gastos Gerais'!$E$4:$E$1003),-('Fluxo de Gastos Gerais'!$C$4:$C$1003))</f>
        <v>1473.6666666000001</v>
      </c>
      <c r="K104" s="152">
        <f>SUMPRODUCT(-('Fluxo de Gastos Gerais'!$B$4:$B$1003=Analítico!$B104),-(Analítico!K$1&gt;='Fluxo de Gastos Gerais'!$D$4:$D$1003),-(Analítico!K$1&lt;='Fluxo de Gastos Gerais'!$E$4:$E$1003),-('Fluxo de Gastos Gerais'!$C$4:$C$1003))</f>
        <v>1473.6666666000001</v>
      </c>
      <c r="L104" s="152">
        <f>SUMPRODUCT(-('Fluxo de Gastos Gerais'!$B$4:$B$1003=Analítico!$B104),-(Analítico!L$1&gt;='Fluxo de Gastos Gerais'!$D$4:$D$1003),-(Analítico!L$1&lt;='Fluxo de Gastos Gerais'!$E$4:$E$1003),-('Fluxo de Gastos Gerais'!$C$4:$C$1003))</f>
        <v>1473.6666666000001</v>
      </c>
      <c r="M104" s="152">
        <f>SUMPRODUCT(-('Fluxo de Gastos Gerais'!$B$4:$B$1003=Analítico!$B104),-(Analítico!M$1&gt;='Fluxo de Gastos Gerais'!$D$4:$D$1003),-(Analítico!M$1&lt;='Fluxo de Gastos Gerais'!$E$4:$E$1003),-('Fluxo de Gastos Gerais'!$C$4:$C$1003))</f>
        <v>1473.6666666000001</v>
      </c>
      <c r="N104" s="152">
        <f>SUMPRODUCT(-('Fluxo de Gastos Gerais'!$B$4:$B$1003=Analítico!$B104),-(Analítico!N$1&gt;='Fluxo de Gastos Gerais'!$D$4:$D$1003),-(Analítico!N$1&lt;='Fluxo de Gastos Gerais'!$E$4:$E$1003),-('Fluxo de Gastos Gerais'!$C$4:$C$1003))</f>
        <v>1473.6666666000001</v>
      </c>
      <c r="O104" s="152">
        <f>SUMPRODUCT(-('Fluxo de Gastos Gerais'!$B$4:$B$1003=Analítico!$B104),-(Analítico!O$1&gt;='Fluxo de Gastos Gerais'!$D$4:$D$1003),-(Analítico!O$1&lt;='Fluxo de Gastos Gerais'!$E$4:$E$1003),-('Fluxo de Gastos Gerais'!$C$4:$C$1003))</f>
        <v>1591.56</v>
      </c>
      <c r="P104" s="152">
        <f>SUMPRODUCT(-('Fluxo de Gastos Gerais'!$B$4:$B$1003=Analítico!$B104),-(Analítico!P$1&gt;='Fluxo de Gastos Gerais'!$D$4:$D$1003),-(Analítico!P$1&lt;='Fluxo de Gastos Gerais'!$E$4:$E$1003),-('Fluxo de Gastos Gerais'!$C$4:$C$1003))</f>
        <v>1591.56</v>
      </c>
      <c r="Q104" s="152">
        <f>SUMPRODUCT(-('Fluxo de Gastos Gerais'!$B$4:$B$1003=Analítico!$B104),-(Analítico!Q$1&gt;='Fluxo de Gastos Gerais'!$D$4:$D$1003),-(Analítico!Q$1&lt;='Fluxo de Gastos Gerais'!$E$4:$E$1003),-('Fluxo de Gastos Gerais'!$C$4:$C$1003))</f>
        <v>1591.56</v>
      </c>
      <c r="R104" s="152">
        <f>SUMPRODUCT(-('Fluxo de Gastos Gerais'!$B$4:$B$1003=Analítico!$B104),-(Analítico!R$1&gt;='Fluxo de Gastos Gerais'!$D$4:$D$1003),-(Analítico!R$1&lt;='Fluxo de Gastos Gerais'!$E$4:$E$1003),-('Fluxo de Gastos Gerais'!$C$4:$C$1003))</f>
        <v>1591.56</v>
      </c>
      <c r="S104" s="152">
        <f>SUMPRODUCT(-('Fluxo de Gastos Gerais'!$B$4:$B$1003=Analítico!$B104),-(Analítico!S$1&gt;='Fluxo de Gastos Gerais'!$D$4:$D$1003),-(Analítico!S$1&lt;='Fluxo de Gastos Gerais'!$E$4:$E$1003),-('Fluxo de Gastos Gerais'!$C$4:$C$1003))</f>
        <v>1591.56</v>
      </c>
      <c r="T104" s="152">
        <f>SUMPRODUCT(-('Fluxo de Gastos Gerais'!$B$4:$B$1003=Analítico!$B104),-(Analítico!T$1&gt;='Fluxo de Gastos Gerais'!$D$4:$D$1003),-(Analítico!T$1&lt;='Fluxo de Gastos Gerais'!$E$4:$E$1003),-('Fluxo de Gastos Gerais'!$C$4:$C$1003))</f>
        <v>1591.56</v>
      </c>
      <c r="U104" s="152">
        <f>SUMPRODUCT(-('Fluxo de Gastos Gerais'!$B$4:$B$1003=Analítico!$B104),-(Analítico!U$1&gt;='Fluxo de Gastos Gerais'!$D$4:$D$1003),-(Analítico!U$1&lt;='Fluxo de Gastos Gerais'!$E$4:$E$1003),-('Fluxo de Gastos Gerais'!$C$4:$C$1003))</f>
        <v>1591.56</v>
      </c>
      <c r="V104" s="152">
        <f>SUMPRODUCT(-('Fluxo de Gastos Gerais'!$B$4:$B$1003=Analítico!$B104),-(Analítico!V$1&gt;='Fluxo de Gastos Gerais'!$D$4:$D$1003),-(Analítico!V$1&lt;='Fluxo de Gastos Gerais'!$E$4:$E$1003),-('Fluxo de Gastos Gerais'!$C$4:$C$1003))</f>
        <v>1591.56</v>
      </c>
      <c r="W104" s="152">
        <f>SUMPRODUCT(-('Fluxo de Gastos Gerais'!$B$4:$B$1003=Analítico!$B104),-(Analítico!W$1&gt;='Fluxo de Gastos Gerais'!$D$4:$D$1003),-(Analítico!W$1&lt;='Fluxo de Gastos Gerais'!$E$4:$E$1003),-('Fluxo de Gastos Gerais'!$C$4:$C$1003))</f>
        <v>1591.56</v>
      </c>
      <c r="X104" s="152">
        <f>SUMPRODUCT(-('Fluxo de Gastos Gerais'!$B$4:$B$1003=Analítico!$B104),-(Analítico!X$1&gt;='Fluxo de Gastos Gerais'!$D$4:$D$1003),-(Analítico!X$1&lt;='Fluxo de Gastos Gerais'!$E$4:$E$1003),-('Fluxo de Gastos Gerais'!$C$4:$C$1003))</f>
        <v>1591.56</v>
      </c>
      <c r="Y104" s="152">
        <f>SUMPRODUCT(-('Fluxo de Gastos Gerais'!$B$4:$B$1003=Analítico!$B104),-(Analítico!Y$1&gt;='Fluxo de Gastos Gerais'!$D$4:$D$1003),-(Analítico!Y$1&lt;='Fluxo de Gastos Gerais'!$E$4:$E$1003),-('Fluxo de Gastos Gerais'!$C$4:$C$1003))</f>
        <v>1591.56</v>
      </c>
      <c r="Z104" s="152">
        <f>SUMPRODUCT(-('Fluxo de Gastos Gerais'!$B$4:$B$1003=Analítico!$B104),-(Analítico!Z$1&gt;='Fluxo de Gastos Gerais'!$D$4:$D$1003),-(Analítico!Z$1&lt;='Fluxo de Gastos Gerais'!$E$4:$E$1003),-('Fluxo de Gastos Gerais'!$C$4:$C$1003))</f>
        <v>1591.56</v>
      </c>
      <c r="AA104" s="152">
        <f>SUMPRODUCT(-('Fluxo de Gastos Gerais'!$B$4:$B$1003=Analítico!$B104),-(Analítico!AA$1&gt;='Fluxo de Gastos Gerais'!$D$4:$D$1003),-(Analítico!AA$1&lt;='Fluxo de Gastos Gerais'!$E$4:$E$1003),-('Fluxo de Gastos Gerais'!$C$4:$C$1003))</f>
        <v>0</v>
      </c>
      <c r="AB104" s="152">
        <f>SUMPRODUCT(-('Fluxo de Gastos Gerais'!$B$4:$B$1003=Analítico!$B104),-(Analítico!AB$1&gt;='Fluxo de Gastos Gerais'!$D$4:$D$1003),-(Analítico!AB$1&lt;='Fluxo de Gastos Gerais'!$E$4:$E$1003),-('Fluxo de Gastos Gerais'!$C$4:$C$1003))</f>
        <v>0</v>
      </c>
      <c r="AC104" s="152">
        <f>SUMPRODUCT(-('Fluxo de Gastos Gerais'!$B$4:$B$1003=Analítico!$B104),-(Analítico!AC$1&gt;='Fluxo de Gastos Gerais'!$D$4:$D$1003),-(Analítico!AC$1&lt;='Fluxo de Gastos Gerais'!$E$4:$E$1003),-('Fluxo de Gastos Gerais'!$C$4:$C$1003))</f>
        <v>0</v>
      </c>
      <c r="AD104" s="152">
        <f>SUMPRODUCT(-('Fluxo de Gastos Gerais'!$B$4:$B$1003=Analítico!$B104),-(Analítico!AD$1&gt;='Fluxo de Gastos Gerais'!$D$4:$D$1003),-(Analítico!AD$1&lt;='Fluxo de Gastos Gerais'!$E$4:$E$1003),-('Fluxo de Gastos Gerais'!$C$4:$C$1003))</f>
        <v>0</v>
      </c>
      <c r="AE104" s="152">
        <f>SUMPRODUCT(-('Fluxo de Gastos Gerais'!$B$4:$B$1003=Analítico!$B104),-(Analítico!AE$1&gt;='Fluxo de Gastos Gerais'!$D$4:$D$1003),-(Analítico!AE$1&lt;='Fluxo de Gastos Gerais'!$E$4:$E$1003),-('Fluxo de Gastos Gerais'!$C$4:$C$1003))</f>
        <v>0</v>
      </c>
      <c r="AF104" s="152">
        <f>SUMPRODUCT(-('Fluxo de Gastos Gerais'!$B$4:$B$1003=Analítico!$B104),-(Analítico!AF$1&gt;='Fluxo de Gastos Gerais'!$D$4:$D$1003),-(Analítico!AF$1&lt;='Fluxo de Gastos Gerais'!$E$4:$E$1003),-('Fluxo de Gastos Gerais'!$C$4:$C$1003))</f>
        <v>0</v>
      </c>
      <c r="AG104" s="152">
        <f>SUMPRODUCT(-('Fluxo de Gastos Gerais'!$B$4:$B$1003=Analítico!$B104),-(Analítico!AG$1&gt;='Fluxo de Gastos Gerais'!$D$4:$D$1003),-(Analítico!AG$1&lt;='Fluxo de Gastos Gerais'!$E$4:$E$1003),-('Fluxo de Gastos Gerais'!$C$4:$C$1003))</f>
        <v>0</v>
      </c>
      <c r="AH104" s="152">
        <f>SUMPRODUCT(-('Fluxo de Gastos Gerais'!$B$4:$B$1003=Analítico!$B104),-(Analítico!AH$1&gt;='Fluxo de Gastos Gerais'!$D$4:$D$1003),-(Analítico!AH$1&lt;='Fluxo de Gastos Gerais'!$E$4:$E$1003),-('Fluxo de Gastos Gerais'!$C$4:$C$1003))</f>
        <v>0</v>
      </c>
      <c r="AI104" s="152">
        <f>SUMPRODUCT(-('Fluxo de Gastos Gerais'!$B$4:$B$1003=Analítico!$B104),-(Analítico!AI$1&gt;='Fluxo de Gastos Gerais'!$D$4:$D$1003),-(Analítico!AI$1&lt;='Fluxo de Gastos Gerais'!$E$4:$E$1003),-('Fluxo de Gastos Gerais'!$C$4:$C$1003))</f>
        <v>0</v>
      </c>
      <c r="AJ104" s="152">
        <f>SUMPRODUCT(-('Fluxo de Gastos Gerais'!$B$4:$B$1003=Analítico!$B104),-(Analítico!AJ$1&gt;='Fluxo de Gastos Gerais'!$D$4:$D$1003),-(Analítico!AJ$1&lt;='Fluxo de Gastos Gerais'!$E$4:$E$1003),-('Fluxo de Gastos Gerais'!$C$4:$C$1003))</f>
        <v>0</v>
      </c>
      <c r="AK104" s="152">
        <f>SUMPRODUCT(-('Fluxo de Gastos Gerais'!$B$4:$B$1003=Analítico!$B104),-(Analítico!AK$1&gt;='Fluxo de Gastos Gerais'!$D$4:$D$1003),-(Analítico!AK$1&lt;='Fluxo de Gastos Gerais'!$E$4:$E$1003),-('Fluxo de Gastos Gerais'!$C$4:$C$1003))</f>
        <v>0</v>
      </c>
      <c r="AL104" s="152">
        <f>SUMPRODUCT(-('Fluxo de Gastos Gerais'!$B$4:$B$1003=Analítico!$B104),-(Analítico!AL$1&gt;='Fluxo de Gastos Gerais'!$D$4:$D$1003),-(Analítico!AL$1&lt;='Fluxo de Gastos Gerais'!$E$4:$E$1003),-('Fluxo de Gastos Gerais'!$C$4:$C$1003))</f>
        <v>0</v>
      </c>
      <c r="AM104" s="147">
        <f t="shared" si="50"/>
        <v>36782.71999920001</v>
      </c>
      <c r="AN104" s="159">
        <f t="shared" ca="1" si="51"/>
        <v>9.5813229723913027E-3</v>
      </c>
      <c r="AX104" s="254"/>
      <c r="AY104" s="254"/>
    </row>
    <row r="105" spans="1:51" s="101" customFormat="1" ht="23.25" customHeight="1">
      <c r="A105" s="221" t="s">
        <v>242</v>
      </c>
      <c r="B105" s="224" t="s">
        <v>194</v>
      </c>
      <c r="C105" s="152">
        <f>SUMPRODUCT(-('Fluxo de Gastos Gerais'!$B$4:$B$1003=Analítico!$B105),-(Analítico!C$1&gt;='Fluxo de Gastos Gerais'!$D$4:$D$1003),-(Analítico!C$1&lt;='Fluxo de Gastos Gerais'!$E$4:$E$1003),-('Fluxo de Gastos Gerais'!$C$4:$C$1003))</f>
        <v>0</v>
      </c>
      <c r="D105" s="152">
        <f>SUMPRODUCT(-('Fluxo de Gastos Gerais'!$B$4:$B$1003=Analítico!$B105),-(Analítico!D$1&gt;='Fluxo de Gastos Gerais'!$D$4:$D$1003),-(Analítico!D$1&lt;='Fluxo de Gastos Gerais'!$E$4:$E$1003),-('Fluxo de Gastos Gerais'!$C$4:$C$1003))</f>
        <v>0</v>
      </c>
      <c r="E105" s="152">
        <f>SUMPRODUCT(-('Fluxo de Gastos Gerais'!$B$4:$B$1003=Analítico!$B105),-(Analítico!E$1&gt;='Fluxo de Gastos Gerais'!$D$4:$D$1003),-(Analítico!E$1&lt;='Fluxo de Gastos Gerais'!$E$4:$E$1003),-('Fluxo de Gastos Gerais'!$C$4:$C$1003))</f>
        <v>16666.666666666668</v>
      </c>
      <c r="F105" s="152">
        <f>SUMPRODUCT(-('Fluxo de Gastos Gerais'!$B$4:$B$1003=Analítico!$B105),-(Analítico!F$1&gt;='Fluxo de Gastos Gerais'!$D$4:$D$1003),-(Analítico!F$1&lt;='Fluxo de Gastos Gerais'!$E$4:$E$1003),-('Fluxo de Gastos Gerais'!$C$4:$C$1003))</f>
        <v>16666.666666666668</v>
      </c>
      <c r="G105" s="152">
        <f>SUMPRODUCT(-('Fluxo de Gastos Gerais'!$B$4:$B$1003=Analítico!$B105),-(Analítico!G$1&gt;='Fluxo de Gastos Gerais'!$D$4:$D$1003),-(Analítico!G$1&lt;='Fluxo de Gastos Gerais'!$E$4:$E$1003),-('Fluxo de Gastos Gerais'!$C$4:$C$1003))</f>
        <v>16666.666666666668</v>
      </c>
      <c r="H105" s="152">
        <f>SUMPRODUCT(-('Fluxo de Gastos Gerais'!$B$4:$B$1003=Analítico!$B105),-(Analítico!H$1&gt;='Fluxo de Gastos Gerais'!$D$4:$D$1003),-(Analítico!H$1&lt;='Fluxo de Gastos Gerais'!$E$4:$E$1003),-('Fluxo de Gastos Gerais'!$C$4:$C$1003))</f>
        <v>16666.666666666668</v>
      </c>
      <c r="I105" s="152">
        <f>SUMPRODUCT(-('Fluxo de Gastos Gerais'!$B$4:$B$1003=Analítico!$B105),-(Analítico!I$1&gt;='Fluxo de Gastos Gerais'!$D$4:$D$1003),-(Analítico!I$1&lt;='Fluxo de Gastos Gerais'!$E$4:$E$1003),-('Fluxo de Gastos Gerais'!$C$4:$C$1003))</f>
        <v>16666.666666666668</v>
      </c>
      <c r="J105" s="152">
        <f>SUMPRODUCT(-('Fluxo de Gastos Gerais'!$B$4:$B$1003=Analítico!$B105),-(Analítico!J$1&gt;='Fluxo de Gastos Gerais'!$D$4:$D$1003),-(Analítico!J$1&lt;='Fluxo de Gastos Gerais'!$E$4:$E$1003),-('Fluxo de Gastos Gerais'!$C$4:$C$1003))</f>
        <v>16666.666666666668</v>
      </c>
      <c r="K105" s="152">
        <f>SUMPRODUCT(-('Fluxo de Gastos Gerais'!$B$4:$B$1003=Analítico!$B105),-(Analítico!K$1&gt;='Fluxo de Gastos Gerais'!$D$4:$D$1003),-(Analítico!K$1&lt;='Fluxo de Gastos Gerais'!$E$4:$E$1003),-('Fluxo de Gastos Gerais'!$C$4:$C$1003))</f>
        <v>16666.666666666668</v>
      </c>
      <c r="L105" s="152">
        <f>SUMPRODUCT(-('Fluxo de Gastos Gerais'!$B$4:$B$1003=Analítico!$B105),-(Analítico!L$1&gt;='Fluxo de Gastos Gerais'!$D$4:$D$1003),-(Analítico!L$1&lt;='Fluxo de Gastos Gerais'!$E$4:$E$1003),-('Fluxo de Gastos Gerais'!$C$4:$C$1003))</f>
        <v>16666.666666666668</v>
      </c>
      <c r="M105" s="152">
        <f>SUMPRODUCT(-('Fluxo de Gastos Gerais'!$B$4:$B$1003=Analítico!$B105),-(Analítico!M$1&gt;='Fluxo de Gastos Gerais'!$D$4:$D$1003),-(Analítico!M$1&lt;='Fluxo de Gastos Gerais'!$E$4:$E$1003),-('Fluxo de Gastos Gerais'!$C$4:$C$1003))</f>
        <v>16666.666666666668</v>
      </c>
      <c r="N105" s="152">
        <f>SUMPRODUCT(-('Fluxo de Gastos Gerais'!$B$4:$B$1003=Analítico!$B105),-(Analítico!N$1&gt;='Fluxo de Gastos Gerais'!$D$4:$D$1003),-(Analítico!N$1&lt;='Fluxo de Gastos Gerais'!$E$4:$E$1003),-('Fluxo de Gastos Gerais'!$C$4:$C$1003))</f>
        <v>16666.666666666668</v>
      </c>
      <c r="O105" s="152">
        <f>SUMPRODUCT(-('Fluxo de Gastos Gerais'!$B$4:$B$1003=Analítico!$B105),-(Analítico!O$1&gt;='Fluxo de Gastos Gerais'!$D$4:$D$1003),-(Analítico!O$1&lt;='Fluxo de Gastos Gerais'!$E$4:$E$1003),-('Fluxo de Gastos Gerais'!$C$4:$C$1003))</f>
        <v>17500</v>
      </c>
      <c r="P105" s="152">
        <f>SUMPRODUCT(-('Fluxo de Gastos Gerais'!$B$4:$B$1003=Analítico!$B105),-(Analítico!P$1&gt;='Fluxo de Gastos Gerais'!$D$4:$D$1003),-(Analítico!P$1&lt;='Fluxo de Gastos Gerais'!$E$4:$E$1003),-('Fluxo de Gastos Gerais'!$C$4:$C$1003))</f>
        <v>17500</v>
      </c>
      <c r="Q105" s="152">
        <f>SUMPRODUCT(-('Fluxo de Gastos Gerais'!$B$4:$B$1003=Analítico!$B105),-(Analítico!Q$1&gt;='Fluxo de Gastos Gerais'!$D$4:$D$1003),-(Analítico!Q$1&lt;='Fluxo de Gastos Gerais'!$E$4:$E$1003),-('Fluxo de Gastos Gerais'!$C$4:$C$1003))</f>
        <v>17500</v>
      </c>
      <c r="R105" s="152">
        <f>SUMPRODUCT(-('Fluxo de Gastos Gerais'!$B$4:$B$1003=Analítico!$B105),-(Analítico!R$1&gt;='Fluxo de Gastos Gerais'!$D$4:$D$1003),-(Analítico!R$1&lt;='Fluxo de Gastos Gerais'!$E$4:$E$1003),-('Fluxo de Gastos Gerais'!$C$4:$C$1003))</f>
        <v>17500</v>
      </c>
      <c r="S105" s="152">
        <f>SUMPRODUCT(-('Fluxo de Gastos Gerais'!$B$4:$B$1003=Analítico!$B105),-(Analítico!S$1&gt;='Fluxo de Gastos Gerais'!$D$4:$D$1003),-(Analítico!S$1&lt;='Fluxo de Gastos Gerais'!$E$4:$E$1003),-('Fluxo de Gastos Gerais'!$C$4:$C$1003))</f>
        <v>17500</v>
      </c>
      <c r="T105" s="152">
        <f>SUMPRODUCT(-('Fluxo de Gastos Gerais'!$B$4:$B$1003=Analítico!$B105),-(Analítico!T$1&gt;='Fluxo de Gastos Gerais'!$D$4:$D$1003),-(Analítico!T$1&lt;='Fluxo de Gastos Gerais'!$E$4:$E$1003),-('Fluxo de Gastos Gerais'!$C$4:$C$1003))</f>
        <v>17500</v>
      </c>
      <c r="U105" s="152">
        <f>SUMPRODUCT(-('Fluxo de Gastos Gerais'!$B$4:$B$1003=Analítico!$B105),-(Analítico!U$1&gt;='Fluxo de Gastos Gerais'!$D$4:$D$1003),-(Analítico!U$1&lt;='Fluxo de Gastos Gerais'!$E$4:$E$1003),-('Fluxo de Gastos Gerais'!$C$4:$C$1003))</f>
        <v>17500</v>
      </c>
      <c r="V105" s="152">
        <f>SUMPRODUCT(-('Fluxo de Gastos Gerais'!$B$4:$B$1003=Analítico!$B105),-(Analítico!V$1&gt;='Fluxo de Gastos Gerais'!$D$4:$D$1003),-(Analítico!V$1&lt;='Fluxo de Gastos Gerais'!$E$4:$E$1003),-('Fluxo de Gastos Gerais'!$C$4:$C$1003))</f>
        <v>17500</v>
      </c>
      <c r="W105" s="152">
        <f>SUMPRODUCT(-('Fluxo de Gastos Gerais'!$B$4:$B$1003=Analítico!$B105),-(Analítico!W$1&gt;='Fluxo de Gastos Gerais'!$D$4:$D$1003),-(Analítico!W$1&lt;='Fluxo de Gastos Gerais'!$E$4:$E$1003),-('Fluxo de Gastos Gerais'!$C$4:$C$1003))</f>
        <v>17500</v>
      </c>
      <c r="X105" s="152">
        <f>SUMPRODUCT(-('Fluxo de Gastos Gerais'!$B$4:$B$1003=Analítico!$B105),-(Analítico!X$1&gt;='Fluxo de Gastos Gerais'!$D$4:$D$1003),-(Analítico!X$1&lt;='Fluxo de Gastos Gerais'!$E$4:$E$1003),-('Fluxo de Gastos Gerais'!$C$4:$C$1003))</f>
        <v>17500</v>
      </c>
      <c r="Y105" s="152">
        <f>SUMPRODUCT(-('Fluxo de Gastos Gerais'!$B$4:$B$1003=Analítico!$B105),-(Analítico!Y$1&gt;='Fluxo de Gastos Gerais'!$D$4:$D$1003),-(Analítico!Y$1&lt;='Fluxo de Gastos Gerais'!$E$4:$E$1003),-('Fluxo de Gastos Gerais'!$C$4:$C$1003))</f>
        <v>17500</v>
      </c>
      <c r="Z105" s="152">
        <f>SUMPRODUCT(-('Fluxo de Gastos Gerais'!$B$4:$B$1003=Analítico!$B105),-(Analítico!Z$1&gt;='Fluxo de Gastos Gerais'!$D$4:$D$1003),-(Analítico!Z$1&lt;='Fluxo de Gastos Gerais'!$E$4:$E$1003),-('Fluxo de Gastos Gerais'!$C$4:$C$1003))</f>
        <v>17500</v>
      </c>
      <c r="AA105" s="152">
        <f>SUMPRODUCT(-('Fluxo de Gastos Gerais'!$B$4:$B$1003=Analítico!$B105),-(Analítico!AA$1&gt;='Fluxo de Gastos Gerais'!$D$4:$D$1003),-(Analítico!AA$1&lt;='Fluxo de Gastos Gerais'!$E$4:$E$1003),-('Fluxo de Gastos Gerais'!$C$4:$C$1003))</f>
        <v>0</v>
      </c>
      <c r="AB105" s="152">
        <f>SUMPRODUCT(-('Fluxo de Gastos Gerais'!$B$4:$B$1003=Analítico!$B105),-(Analítico!AB$1&gt;='Fluxo de Gastos Gerais'!$D$4:$D$1003),-(Analítico!AB$1&lt;='Fluxo de Gastos Gerais'!$E$4:$E$1003),-('Fluxo de Gastos Gerais'!$C$4:$C$1003))</f>
        <v>0</v>
      </c>
      <c r="AC105" s="152">
        <f>SUMPRODUCT(-('Fluxo de Gastos Gerais'!$B$4:$B$1003=Analítico!$B105),-(Analítico!AC$1&gt;='Fluxo de Gastos Gerais'!$D$4:$D$1003),-(Analítico!AC$1&lt;='Fluxo de Gastos Gerais'!$E$4:$E$1003),-('Fluxo de Gastos Gerais'!$C$4:$C$1003))</f>
        <v>0</v>
      </c>
      <c r="AD105" s="152">
        <f>SUMPRODUCT(-('Fluxo de Gastos Gerais'!$B$4:$B$1003=Analítico!$B105),-(Analítico!AD$1&gt;='Fluxo de Gastos Gerais'!$D$4:$D$1003),-(Analítico!AD$1&lt;='Fluxo de Gastos Gerais'!$E$4:$E$1003),-('Fluxo de Gastos Gerais'!$C$4:$C$1003))</f>
        <v>0</v>
      </c>
      <c r="AE105" s="152">
        <f>SUMPRODUCT(-('Fluxo de Gastos Gerais'!$B$4:$B$1003=Analítico!$B105),-(Analítico!AE$1&gt;='Fluxo de Gastos Gerais'!$D$4:$D$1003),-(Analítico!AE$1&lt;='Fluxo de Gastos Gerais'!$E$4:$E$1003),-('Fluxo de Gastos Gerais'!$C$4:$C$1003))</f>
        <v>0</v>
      </c>
      <c r="AF105" s="152">
        <f>SUMPRODUCT(-('Fluxo de Gastos Gerais'!$B$4:$B$1003=Analítico!$B105),-(Analítico!AF$1&gt;='Fluxo de Gastos Gerais'!$D$4:$D$1003),-(Analítico!AF$1&lt;='Fluxo de Gastos Gerais'!$E$4:$E$1003),-('Fluxo de Gastos Gerais'!$C$4:$C$1003))</f>
        <v>0</v>
      </c>
      <c r="AG105" s="152">
        <f>SUMPRODUCT(-('Fluxo de Gastos Gerais'!$B$4:$B$1003=Analítico!$B105),-(Analítico!AG$1&gt;='Fluxo de Gastos Gerais'!$D$4:$D$1003),-(Analítico!AG$1&lt;='Fluxo de Gastos Gerais'!$E$4:$E$1003),-('Fluxo de Gastos Gerais'!$C$4:$C$1003))</f>
        <v>0</v>
      </c>
      <c r="AH105" s="152">
        <f>SUMPRODUCT(-('Fluxo de Gastos Gerais'!$B$4:$B$1003=Analítico!$B105),-(Analítico!AH$1&gt;='Fluxo de Gastos Gerais'!$D$4:$D$1003),-(Analítico!AH$1&lt;='Fluxo de Gastos Gerais'!$E$4:$E$1003),-('Fluxo de Gastos Gerais'!$C$4:$C$1003))</f>
        <v>0</v>
      </c>
      <c r="AI105" s="152">
        <f>SUMPRODUCT(-('Fluxo de Gastos Gerais'!$B$4:$B$1003=Analítico!$B105),-(Analítico!AI$1&gt;='Fluxo de Gastos Gerais'!$D$4:$D$1003),-(Analítico!AI$1&lt;='Fluxo de Gastos Gerais'!$E$4:$E$1003),-('Fluxo de Gastos Gerais'!$C$4:$C$1003))</f>
        <v>0</v>
      </c>
      <c r="AJ105" s="152">
        <f>SUMPRODUCT(-('Fluxo de Gastos Gerais'!$B$4:$B$1003=Analítico!$B105),-(Analítico!AJ$1&gt;='Fluxo de Gastos Gerais'!$D$4:$D$1003),-(Analítico!AJ$1&lt;='Fluxo de Gastos Gerais'!$E$4:$E$1003),-('Fluxo de Gastos Gerais'!$C$4:$C$1003))</f>
        <v>0</v>
      </c>
      <c r="AK105" s="152">
        <f>SUMPRODUCT(-('Fluxo de Gastos Gerais'!$B$4:$B$1003=Analítico!$B105),-(Analítico!AK$1&gt;='Fluxo de Gastos Gerais'!$D$4:$D$1003),-(Analítico!AK$1&lt;='Fluxo de Gastos Gerais'!$E$4:$E$1003),-('Fluxo de Gastos Gerais'!$C$4:$C$1003))</f>
        <v>0</v>
      </c>
      <c r="AL105" s="152">
        <f>SUMPRODUCT(-('Fluxo de Gastos Gerais'!$B$4:$B$1003=Analítico!$B105),-(Analítico!AL$1&gt;='Fluxo de Gastos Gerais'!$D$4:$D$1003),-(Analítico!AL$1&lt;='Fluxo de Gastos Gerais'!$E$4:$E$1003),-('Fluxo de Gastos Gerais'!$C$4:$C$1003))</f>
        <v>0</v>
      </c>
      <c r="AM105" s="147">
        <f t="shared" si="50"/>
        <v>376666.66666666663</v>
      </c>
      <c r="AN105" s="159">
        <f t="shared" ca="1" si="51"/>
        <v>9.8115772469950069E-2</v>
      </c>
      <c r="AX105" s="254"/>
      <c r="AY105" s="254"/>
    </row>
    <row r="106" spans="1:51" s="101" customFormat="1" ht="23.25" customHeight="1">
      <c r="A106" s="221" t="s">
        <v>243</v>
      </c>
      <c r="B106" s="224" t="s">
        <v>87</v>
      </c>
      <c r="C106" s="152">
        <f>SUMPRODUCT(-('Fluxo de Gastos Gerais'!$B$4:$B$1003=Analítico!$B106),-(Analítico!C$1&gt;='Fluxo de Gastos Gerais'!$D$4:$D$1003),-(Analítico!C$1&lt;='Fluxo de Gastos Gerais'!$E$4:$E$1003),-('Fluxo de Gastos Gerais'!$C$4:$C$1003))</f>
        <v>0</v>
      </c>
      <c r="D106" s="152">
        <f>SUMPRODUCT(-('Fluxo de Gastos Gerais'!$B$4:$B$1003=Analítico!$B106),-(Analítico!D$1&gt;='Fluxo de Gastos Gerais'!$D$4:$D$1003),-(Analítico!D$1&lt;='Fluxo de Gastos Gerais'!$E$4:$E$1003),-('Fluxo de Gastos Gerais'!$C$4:$C$1003))</f>
        <v>0</v>
      </c>
      <c r="E106" s="152">
        <f>SUMPRODUCT(-('Fluxo de Gastos Gerais'!$B$4:$B$1003=Analítico!$B106),-(Analítico!E$1&gt;='Fluxo de Gastos Gerais'!$D$4:$D$1003),-(Analítico!E$1&lt;='Fluxo de Gastos Gerais'!$E$4:$E$1003),-('Fluxo de Gastos Gerais'!$C$4:$C$1003))</f>
        <v>0</v>
      </c>
      <c r="F106" s="152">
        <f>SUMPRODUCT(-('Fluxo de Gastos Gerais'!$B$4:$B$1003=Analítico!$B106),-(Analítico!F$1&gt;='Fluxo de Gastos Gerais'!$D$4:$D$1003),-(Analítico!F$1&lt;='Fluxo de Gastos Gerais'!$E$4:$E$1003),-('Fluxo de Gastos Gerais'!$C$4:$C$1003))</f>
        <v>0</v>
      </c>
      <c r="G106" s="152">
        <f>SUMPRODUCT(-('Fluxo de Gastos Gerais'!$B$4:$B$1003=Analítico!$B106),-(Analítico!G$1&gt;='Fluxo de Gastos Gerais'!$D$4:$D$1003),-(Analítico!G$1&lt;='Fluxo de Gastos Gerais'!$E$4:$E$1003),-('Fluxo de Gastos Gerais'!$C$4:$C$1003))</f>
        <v>0</v>
      </c>
      <c r="H106" s="152">
        <f>SUMPRODUCT(-('Fluxo de Gastos Gerais'!$B$4:$B$1003=Analítico!$B106),-(Analítico!H$1&gt;='Fluxo de Gastos Gerais'!$D$4:$D$1003),-(Analítico!H$1&lt;='Fluxo de Gastos Gerais'!$E$4:$E$1003),-('Fluxo de Gastos Gerais'!$C$4:$C$1003))</f>
        <v>0</v>
      </c>
      <c r="I106" s="152">
        <f>SUMPRODUCT(-('Fluxo de Gastos Gerais'!$B$4:$B$1003=Analítico!$B106),-(Analítico!I$1&gt;='Fluxo de Gastos Gerais'!$D$4:$D$1003),-(Analítico!I$1&lt;='Fluxo de Gastos Gerais'!$E$4:$E$1003),-('Fluxo de Gastos Gerais'!$C$4:$C$1003))</f>
        <v>0</v>
      </c>
      <c r="J106" s="152">
        <f>SUMPRODUCT(-('Fluxo de Gastos Gerais'!$B$4:$B$1003=Analítico!$B106),-(Analítico!J$1&gt;='Fluxo de Gastos Gerais'!$D$4:$D$1003),-(Analítico!J$1&lt;='Fluxo de Gastos Gerais'!$E$4:$E$1003),-('Fluxo de Gastos Gerais'!$C$4:$C$1003))</f>
        <v>0</v>
      </c>
      <c r="K106" s="152">
        <f>SUMPRODUCT(-('Fluxo de Gastos Gerais'!$B$4:$B$1003=Analítico!$B106),-(Analítico!K$1&gt;='Fluxo de Gastos Gerais'!$D$4:$D$1003),-(Analítico!K$1&lt;='Fluxo de Gastos Gerais'!$E$4:$E$1003),-('Fluxo de Gastos Gerais'!$C$4:$C$1003))</f>
        <v>0</v>
      </c>
      <c r="L106" s="152">
        <f>SUMPRODUCT(-('Fluxo de Gastos Gerais'!$B$4:$B$1003=Analítico!$B106),-(Analítico!L$1&gt;='Fluxo de Gastos Gerais'!$D$4:$D$1003),-(Analítico!L$1&lt;='Fluxo de Gastos Gerais'!$E$4:$E$1003),-('Fluxo de Gastos Gerais'!$C$4:$C$1003))</f>
        <v>0</v>
      </c>
      <c r="M106" s="152">
        <f>SUMPRODUCT(-('Fluxo de Gastos Gerais'!$B$4:$B$1003=Analítico!$B106),-(Analítico!M$1&gt;='Fluxo de Gastos Gerais'!$D$4:$D$1003),-(Analítico!M$1&lt;='Fluxo de Gastos Gerais'!$E$4:$E$1003),-('Fluxo de Gastos Gerais'!$C$4:$C$1003))</f>
        <v>0</v>
      </c>
      <c r="N106" s="152">
        <f>SUMPRODUCT(-('Fluxo de Gastos Gerais'!$B$4:$B$1003=Analítico!$B106),-(Analítico!N$1&gt;='Fluxo de Gastos Gerais'!$D$4:$D$1003),-(Analítico!N$1&lt;='Fluxo de Gastos Gerais'!$E$4:$E$1003),-('Fluxo de Gastos Gerais'!$C$4:$C$1003))</f>
        <v>0</v>
      </c>
      <c r="O106" s="152">
        <f>SUMPRODUCT(-('Fluxo de Gastos Gerais'!$B$4:$B$1003=Analítico!$B106),-(Analítico!O$1&gt;='Fluxo de Gastos Gerais'!$D$4:$D$1003),-(Analítico!O$1&lt;='Fluxo de Gastos Gerais'!$E$4:$E$1003),-('Fluxo de Gastos Gerais'!$C$4:$C$1003))</f>
        <v>0</v>
      </c>
      <c r="P106" s="152">
        <f>SUMPRODUCT(-('Fluxo de Gastos Gerais'!$B$4:$B$1003=Analítico!$B106),-(Analítico!P$1&gt;='Fluxo de Gastos Gerais'!$D$4:$D$1003),-(Analítico!P$1&lt;='Fluxo de Gastos Gerais'!$E$4:$E$1003),-('Fluxo de Gastos Gerais'!$C$4:$C$1003))</f>
        <v>0</v>
      </c>
      <c r="Q106" s="152">
        <f>SUMPRODUCT(-('Fluxo de Gastos Gerais'!$B$4:$B$1003=Analítico!$B106),-(Analítico!Q$1&gt;='Fluxo de Gastos Gerais'!$D$4:$D$1003),-(Analítico!Q$1&lt;='Fluxo de Gastos Gerais'!$E$4:$E$1003),-('Fluxo de Gastos Gerais'!$C$4:$C$1003))</f>
        <v>0</v>
      </c>
      <c r="R106" s="152">
        <f>SUMPRODUCT(-('Fluxo de Gastos Gerais'!$B$4:$B$1003=Analítico!$B106),-(Analítico!R$1&gt;='Fluxo de Gastos Gerais'!$D$4:$D$1003),-(Analítico!R$1&lt;='Fluxo de Gastos Gerais'!$E$4:$E$1003),-('Fluxo de Gastos Gerais'!$C$4:$C$1003))</f>
        <v>0</v>
      </c>
      <c r="S106" s="152">
        <f>SUMPRODUCT(-('Fluxo de Gastos Gerais'!$B$4:$B$1003=Analítico!$B106),-(Analítico!S$1&gt;='Fluxo de Gastos Gerais'!$D$4:$D$1003),-(Analítico!S$1&lt;='Fluxo de Gastos Gerais'!$E$4:$E$1003),-('Fluxo de Gastos Gerais'!$C$4:$C$1003))</f>
        <v>0</v>
      </c>
      <c r="T106" s="152">
        <f>SUMPRODUCT(-('Fluxo de Gastos Gerais'!$B$4:$B$1003=Analítico!$B106),-(Analítico!T$1&gt;='Fluxo de Gastos Gerais'!$D$4:$D$1003),-(Analítico!T$1&lt;='Fluxo de Gastos Gerais'!$E$4:$E$1003),-('Fluxo de Gastos Gerais'!$C$4:$C$1003))</f>
        <v>0</v>
      </c>
      <c r="U106" s="152">
        <f>SUMPRODUCT(-('Fluxo de Gastos Gerais'!$B$4:$B$1003=Analítico!$B106),-(Analítico!U$1&gt;='Fluxo de Gastos Gerais'!$D$4:$D$1003),-(Analítico!U$1&lt;='Fluxo de Gastos Gerais'!$E$4:$E$1003),-('Fluxo de Gastos Gerais'!$C$4:$C$1003))</f>
        <v>0</v>
      </c>
      <c r="V106" s="152">
        <f>SUMPRODUCT(-('Fluxo de Gastos Gerais'!$B$4:$B$1003=Analítico!$B106),-(Analítico!V$1&gt;='Fluxo de Gastos Gerais'!$D$4:$D$1003),-(Analítico!V$1&lt;='Fluxo de Gastos Gerais'!$E$4:$E$1003),-('Fluxo de Gastos Gerais'!$C$4:$C$1003))</f>
        <v>0</v>
      </c>
      <c r="W106" s="152">
        <f>SUMPRODUCT(-('Fluxo de Gastos Gerais'!$B$4:$B$1003=Analítico!$B106),-(Analítico!W$1&gt;='Fluxo de Gastos Gerais'!$D$4:$D$1003),-(Analítico!W$1&lt;='Fluxo de Gastos Gerais'!$E$4:$E$1003),-('Fluxo de Gastos Gerais'!$C$4:$C$1003))</f>
        <v>0</v>
      </c>
      <c r="X106" s="152">
        <f>SUMPRODUCT(-('Fluxo de Gastos Gerais'!$B$4:$B$1003=Analítico!$B106),-(Analítico!X$1&gt;='Fluxo de Gastos Gerais'!$D$4:$D$1003),-(Analítico!X$1&lt;='Fluxo de Gastos Gerais'!$E$4:$E$1003),-('Fluxo de Gastos Gerais'!$C$4:$C$1003))</f>
        <v>0</v>
      </c>
      <c r="Y106" s="152">
        <f>SUMPRODUCT(-('Fluxo de Gastos Gerais'!$B$4:$B$1003=Analítico!$B106),-(Analítico!Y$1&gt;='Fluxo de Gastos Gerais'!$D$4:$D$1003),-(Analítico!Y$1&lt;='Fluxo de Gastos Gerais'!$E$4:$E$1003),-('Fluxo de Gastos Gerais'!$C$4:$C$1003))</f>
        <v>0</v>
      </c>
      <c r="Z106" s="152">
        <f>SUMPRODUCT(-('Fluxo de Gastos Gerais'!$B$4:$B$1003=Analítico!$B106),-(Analítico!Z$1&gt;='Fluxo de Gastos Gerais'!$D$4:$D$1003),-(Analítico!Z$1&lt;='Fluxo de Gastos Gerais'!$E$4:$E$1003),-('Fluxo de Gastos Gerais'!$C$4:$C$1003))</f>
        <v>0</v>
      </c>
      <c r="AA106" s="152">
        <f>SUMPRODUCT(-('Fluxo de Gastos Gerais'!$B$4:$B$1003=Analítico!$B106),-(Analítico!AA$1&gt;='Fluxo de Gastos Gerais'!$D$4:$D$1003),-(Analítico!AA$1&lt;='Fluxo de Gastos Gerais'!$E$4:$E$1003),-('Fluxo de Gastos Gerais'!$C$4:$C$1003))</f>
        <v>0</v>
      </c>
      <c r="AB106" s="152">
        <f>SUMPRODUCT(-('Fluxo de Gastos Gerais'!$B$4:$B$1003=Analítico!$B106),-(Analítico!AB$1&gt;='Fluxo de Gastos Gerais'!$D$4:$D$1003),-(Analítico!AB$1&lt;='Fluxo de Gastos Gerais'!$E$4:$E$1003),-('Fluxo de Gastos Gerais'!$C$4:$C$1003))</f>
        <v>0</v>
      </c>
      <c r="AC106" s="152">
        <f>SUMPRODUCT(-('Fluxo de Gastos Gerais'!$B$4:$B$1003=Analítico!$B106),-(Analítico!AC$1&gt;='Fluxo de Gastos Gerais'!$D$4:$D$1003),-(Analítico!AC$1&lt;='Fluxo de Gastos Gerais'!$E$4:$E$1003),-('Fluxo de Gastos Gerais'!$C$4:$C$1003))</f>
        <v>0</v>
      </c>
      <c r="AD106" s="152">
        <f>SUMPRODUCT(-('Fluxo de Gastos Gerais'!$B$4:$B$1003=Analítico!$B106),-(Analítico!AD$1&gt;='Fluxo de Gastos Gerais'!$D$4:$D$1003),-(Analítico!AD$1&lt;='Fluxo de Gastos Gerais'!$E$4:$E$1003),-('Fluxo de Gastos Gerais'!$C$4:$C$1003))</f>
        <v>0</v>
      </c>
      <c r="AE106" s="152">
        <f>SUMPRODUCT(-('Fluxo de Gastos Gerais'!$B$4:$B$1003=Analítico!$B106),-(Analítico!AE$1&gt;='Fluxo de Gastos Gerais'!$D$4:$D$1003),-(Analítico!AE$1&lt;='Fluxo de Gastos Gerais'!$E$4:$E$1003),-('Fluxo de Gastos Gerais'!$C$4:$C$1003))</f>
        <v>0</v>
      </c>
      <c r="AF106" s="152">
        <f>SUMPRODUCT(-('Fluxo de Gastos Gerais'!$B$4:$B$1003=Analítico!$B106),-(Analítico!AF$1&gt;='Fluxo de Gastos Gerais'!$D$4:$D$1003),-(Analítico!AF$1&lt;='Fluxo de Gastos Gerais'!$E$4:$E$1003),-('Fluxo de Gastos Gerais'!$C$4:$C$1003))</f>
        <v>0</v>
      </c>
      <c r="AG106" s="152">
        <f>SUMPRODUCT(-('Fluxo de Gastos Gerais'!$B$4:$B$1003=Analítico!$B106),-(Analítico!AG$1&gt;='Fluxo de Gastos Gerais'!$D$4:$D$1003),-(Analítico!AG$1&lt;='Fluxo de Gastos Gerais'!$E$4:$E$1003),-('Fluxo de Gastos Gerais'!$C$4:$C$1003))</f>
        <v>0</v>
      </c>
      <c r="AH106" s="152">
        <f>SUMPRODUCT(-('Fluxo de Gastos Gerais'!$B$4:$B$1003=Analítico!$B106),-(Analítico!AH$1&gt;='Fluxo de Gastos Gerais'!$D$4:$D$1003),-(Analítico!AH$1&lt;='Fluxo de Gastos Gerais'!$E$4:$E$1003),-('Fluxo de Gastos Gerais'!$C$4:$C$1003))</f>
        <v>0</v>
      </c>
      <c r="AI106" s="152">
        <f>SUMPRODUCT(-('Fluxo de Gastos Gerais'!$B$4:$B$1003=Analítico!$B106),-(Analítico!AI$1&gt;='Fluxo de Gastos Gerais'!$D$4:$D$1003),-(Analítico!AI$1&lt;='Fluxo de Gastos Gerais'!$E$4:$E$1003),-('Fluxo de Gastos Gerais'!$C$4:$C$1003))</f>
        <v>0</v>
      </c>
      <c r="AJ106" s="152">
        <f>SUMPRODUCT(-('Fluxo de Gastos Gerais'!$B$4:$B$1003=Analítico!$B106),-(Analítico!AJ$1&gt;='Fluxo de Gastos Gerais'!$D$4:$D$1003),-(Analítico!AJ$1&lt;='Fluxo de Gastos Gerais'!$E$4:$E$1003),-('Fluxo de Gastos Gerais'!$C$4:$C$1003))</f>
        <v>0</v>
      </c>
      <c r="AK106" s="152">
        <f>SUMPRODUCT(-('Fluxo de Gastos Gerais'!$B$4:$B$1003=Analítico!$B106),-(Analítico!AK$1&gt;='Fluxo de Gastos Gerais'!$D$4:$D$1003),-(Analítico!AK$1&lt;='Fluxo de Gastos Gerais'!$E$4:$E$1003),-('Fluxo de Gastos Gerais'!$C$4:$C$1003))</f>
        <v>0</v>
      </c>
      <c r="AL106" s="152">
        <f>SUMPRODUCT(-('Fluxo de Gastos Gerais'!$B$4:$B$1003=Analítico!$B106),-(Analítico!AL$1&gt;='Fluxo de Gastos Gerais'!$D$4:$D$1003),-(Analítico!AL$1&lt;='Fluxo de Gastos Gerais'!$E$4:$E$1003),-('Fluxo de Gastos Gerais'!$C$4:$C$1003))</f>
        <v>0</v>
      </c>
      <c r="AM106" s="147">
        <f t="shared" si="50"/>
        <v>0</v>
      </c>
      <c r="AN106" s="159">
        <f t="shared" ca="1" si="51"/>
        <v>0</v>
      </c>
      <c r="AX106" s="254"/>
      <c r="AY106" s="254"/>
    </row>
    <row r="107" spans="1:51" s="101" customFormat="1" ht="23.25" customHeight="1">
      <c r="A107" s="221" t="s">
        <v>244</v>
      </c>
      <c r="B107" s="224" t="s">
        <v>80</v>
      </c>
      <c r="C107" s="152">
        <f>SUMPRODUCT(-('Fluxo de Gastos Gerais'!$B$4:$B$1003=Analítico!$B107),-(Analítico!C$1&gt;='Fluxo de Gastos Gerais'!$D$4:$D$1003),-(Analítico!C$1&lt;='Fluxo de Gastos Gerais'!$E$4:$E$1003),-('Fluxo de Gastos Gerais'!$C$4:$C$1003))</f>
        <v>0</v>
      </c>
      <c r="D107" s="152">
        <f>SUMPRODUCT(-('Fluxo de Gastos Gerais'!$B$4:$B$1003=Analítico!$B107),-(Analítico!D$1&gt;='Fluxo de Gastos Gerais'!$D$4:$D$1003),-(Analítico!D$1&lt;='Fluxo de Gastos Gerais'!$E$4:$E$1003),-('Fluxo de Gastos Gerais'!$C$4:$C$1003))</f>
        <v>0</v>
      </c>
      <c r="E107" s="152">
        <f>SUMPRODUCT(-('Fluxo de Gastos Gerais'!$B$4:$B$1003=Analítico!$B107),-(Analítico!E$1&gt;='Fluxo de Gastos Gerais'!$D$4:$D$1003),-(Analítico!E$1&lt;='Fluxo de Gastos Gerais'!$E$4:$E$1003),-('Fluxo de Gastos Gerais'!$C$4:$C$1003))</f>
        <v>0</v>
      </c>
      <c r="F107" s="152">
        <f>SUMPRODUCT(-('Fluxo de Gastos Gerais'!$B$4:$B$1003=Analítico!$B107),-(Analítico!F$1&gt;='Fluxo de Gastos Gerais'!$D$4:$D$1003),-(Analítico!F$1&lt;='Fluxo de Gastos Gerais'!$E$4:$E$1003),-('Fluxo de Gastos Gerais'!$C$4:$C$1003))</f>
        <v>0</v>
      </c>
      <c r="G107" s="152">
        <f>SUMPRODUCT(-('Fluxo de Gastos Gerais'!$B$4:$B$1003=Analítico!$B107),-(Analítico!G$1&gt;='Fluxo de Gastos Gerais'!$D$4:$D$1003),-(Analítico!G$1&lt;='Fluxo de Gastos Gerais'!$E$4:$E$1003),-('Fluxo de Gastos Gerais'!$C$4:$C$1003))</f>
        <v>0</v>
      </c>
      <c r="H107" s="152">
        <f>SUMPRODUCT(-('Fluxo de Gastos Gerais'!$B$4:$B$1003=Analítico!$B107),-(Analítico!H$1&gt;='Fluxo de Gastos Gerais'!$D$4:$D$1003),-(Analítico!H$1&lt;='Fluxo de Gastos Gerais'!$E$4:$E$1003),-('Fluxo de Gastos Gerais'!$C$4:$C$1003))</f>
        <v>0</v>
      </c>
      <c r="I107" s="152">
        <f>SUMPRODUCT(-('Fluxo de Gastos Gerais'!$B$4:$B$1003=Analítico!$B107),-(Analítico!I$1&gt;='Fluxo de Gastos Gerais'!$D$4:$D$1003),-(Analítico!I$1&lt;='Fluxo de Gastos Gerais'!$E$4:$E$1003),-('Fluxo de Gastos Gerais'!$C$4:$C$1003))</f>
        <v>0</v>
      </c>
      <c r="J107" s="152">
        <f>SUMPRODUCT(-('Fluxo de Gastos Gerais'!$B$4:$B$1003=Analítico!$B107),-(Analítico!J$1&gt;='Fluxo de Gastos Gerais'!$D$4:$D$1003),-(Analítico!J$1&lt;='Fluxo de Gastos Gerais'!$E$4:$E$1003),-('Fluxo de Gastos Gerais'!$C$4:$C$1003))</f>
        <v>0</v>
      </c>
      <c r="K107" s="152">
        <f>SUMPRODUCT(-('Fluxo de Gastos Gerais'!$B$4:$B$1003=Analítico!$B107),-(Analítico!K$1&gt;='Fluxo de Gastos Gerais'!$D$4:$D$1003),-(Analítico!K$1&lt;='Fluxo de Gastos Gerais'!$E$4:$E$1003),-('Fluxo de Gastos Gerais'!$C$4:$C$1003))</f>
        <v>0</v>
      </c>
      <c r="L107" s="152">
        <f>SUMPRODUCT(-('Fluxo de Gastos Gerais'!$B$4:$B$1003=Analítico!$B107),-(Analítico!L$1&gt;='Fluxo de Gastos Gerais'!$D$4:$D$1003),-(Analítico!L$1&lt;='Fluxo de Gastos Gerais'!$E$4:$E$1003),-('Fluxo de Gastos Gerais'!$C$4:$C$1003))</f>
        <v>0</v>
      </c>
      <c r="M107" s="152">
        <f>SUMPRODUCT(-('Fluxo de Gastos Gerais'!$B$4:$B$1003=Analítico!$B107),-(Analítico!M$1&gt;='Fluxo de Gastos Gerais'!$D$4:$D$1003),-(Analítico!M$1&lt;='Fluxo de Gastos Gerais'!$E$4:$E$1003),-('Fluxo de Gastos Gerais'!$C$4:$C$1003))</f>
        <v>0</v>
      </c>
      <c r="N107" s="152">
        <f>SUMPRODUCT(-('Fluxo de Gastos Gerais'!$B$4:$B$1003=Analítico!$B107),-(Analítico!N$1&gt;='Fluxo de Gastos Gerais'!$D$4:$D$1003),-(Analítico!N$1&lt;='Fluxo de Gastos Gerais'!$E$4:$E$1003),-('Fluxo de Gastos Gerais'!$C$4:$C$1003))</f>
        <v>0</v>
      </c>
      <c r="O107" s="152">
        <f>SUMPRODUCT(-('Fluxo de Gastos Gerais'!$B$4:$B$1003=Analítico!$B107),-(Analítico!O$1&gt;='Fluxo de Gastos Gerais'!$D$4:$D$1003),-(Analítico!O$1&lt;='Fluxo de Gastos Gerais'!$E$4:$E$1003),-('Fluxo de Gastos Gerais'!$C$4:$C$1003))</f>
        <v>0</v>
      </c>
      <c r="P107" s="152">
        <f>SUMPRODUCT(-('Fluxo de Gastos Gerais'!$B$4:$B$1003=Analítico!$B107),-(Analítico!P$1&gt;='Fluxo de Gastos Gerais'!$D$4:$D$1003),-(Analítico!P$1&lt;='Fluxo de Gastos Gerais'!$E$4:$E$1003),-('Fluxo de Gastos Gerais'!$C$4:$C$1003))</f>
        <v>0</v>
      </c>
      <c r="Q107" s="152">
        <f>SUMPRODUCT(-('Fluxo de Gastos Gerais'!$B$4:$B$1003=Analítico!$B107),-(Analítico!Q$1&gt;='Fluxo de Gastos Gerais'!$D$4:$D$1003),-(Analítico!Q$1&lt;='Fluxo de Gastos Gerais'!$E$4:$E$1003),-('Fluxo de Gastos Gerais'!$C$4:$C$1003))</f>
        <v>0</v>
      </c>
      <c r="R107" s="152">
        <f>SUMPRODUCT(-('Fluxo de Gastos Gerais'!$B$4:$B$1003=Analítico!$B107),-(Analítico!R$1&gt;='Fluxo de Gastos Gerais'!$D$4:$D$1003),-(Analítico!R$1&lt;='Fluxo de Gastos Gerais'!$E$4:$E$1003),-('Fluxo de Gastos Gerais'!$C$4:$C$1003))</f>
        <v>0</v>
      </c>
      <c r="S107" s="152">
        <f>SUMPRODUCT(-('Fluxo de Gastos Gerais'!$B$4:$B$1003=Analítico!$B107),-(Analítico!S$1&gt;='Fluxo de Gastos Gerais'!$D$4:$D$1003),-(Analítico!S$1&lt;='Fluxo de Gastos Gerais'!$E$4:$E$1003),-('Fluxo de Gastos Gerais'!$C$4:$C$1003))</f>
        <v>0</v>
      </c>
      <c r="T107" s="152">
        <f>SUMPRODUCT(-('Fluxo de Gastos Gerais'!$B$4:$B$1003=Analítico!$B107),-(Analítico!T$1&gt;='Fluxo de Gastos Gerais'!$D$4:$D$1003),-(Analítico!T$1&lt;='Fluxo de Gastos Gerais'!$E$4:$E$1003),-('Fluxo de Gastos Gerais'!$C$4:$C$1003))</f>
        <v>0</v>
      </c>
      <c r="U107" s="152">
        <f>SUMPRODUCT(-('Fluxo de Gastos Gerais'!$B$4:$B$1003=Analítico!$B107),-(Analítico!U$1&gt;='Fluxo de Gastos Gerais'!$D$4:$D$1003),-(Analítico!U$1&lt;='Fluxo de Gastos Gerais'!$E$4:$E$1003),-('Fluxo de Gastos Gerais'!$C$4:$C$1003))</f>
        <v>0</v>
      </c>
      <c r="V107" s="152">
        <f>SUMPRODUCT(-('Fluxo de Gastos Gerais'!$B$4:$B$1003=Analítico!$B107),-(Analítico!V$1&gt;='Fluxo de Gastos Gerais'!$D$4:$D$1003),-(Analítico!V$1&lt;='Fluxo de Gastos Gerais'!$E$4:$E$1003),-('Fluxo de Gastos Gerais'!$C$4:$C$1003))</f>
        <v>0</v>
      </c>
      <c r="W107" s="152">
        <f>SUMPRODUCT(-('Fluxo de Gastos Gerais'!$B$4:$B$1003=Analítico!$B107),-(Analítico!W$1&gt;='Fluxo de Gastos Gerais'!$D$4:$D$1003),-(Analítico!W$1&lt;='Fluxo de Gastos Gerais'!$E$4:$E$1003),-('Fluxo de Gastos Gerais'!$C$4:$C$1003))</f>
        <v>0</v>
      </c>
      <c r="X107" s="152">
        <f>SUMPRODUCT(-('Fluxo de Gastos Gerais'!$B$4:$B$1003=Analítico!$B107),-(Analítico!X$1&gt;='Fluxo de Gastos Gerais'!$D$4:$D$1003),-(Analítico!X$1&lt;='Fluxo de Gastos Gerais'!$E$4:$E$1003),-('Fluxo de Gastos Gerais'!$C$4:$C$1003))</f>
        <v>0</v>
      </c>
      <c r="Y107" s="152">
        <f>SUMPRODUCT(-('Fluxo de Gastos Gerais'!$B$4:$B$1003=Analítico!$B107),-(Analítico!Y$1&gt;='Fluxo de Gastos Gerais'!$D$4:$D$1003),-(Analítico!Y$1&lt;='Fluxo de Gastos Gerais'!$E$4:$E$1003),-('Fluxo de Gastos Gerais'!$C$4:$C$1003))</f>
        <v>0</v>
      </c>
      <c r="Z107" s="152">
        <f>SUMPRODUCT(-('Fluxo de Gastos Gerais'!$B$4:$B$1003=Analítico!$B107),-(Analítico!Z$1&gt;='Fluxo de Gastos Gerais'!$D$4:$D$1003),-(Analítico!Z$1&lt;='Fluxo de Gastos Gerais'!$E$4:$E$1003),-('Fluxo de Gastos Gerais'!$C$4:$C$1003))</f>
        <v>0</v>
      </c>
      <c r="AA107" s="152">
        <f>SUMPRODUCT(-('Fluxo de Gastos Gerais'!$B$4:$B$1003=Analítico!$B107),-(Analítico!AA$1&gt;='Fluxo de Gastos Gerais'!$D$4:$D$1003),-(Analítico!AA$1&lt;='Fluxo de Gastos Gerais'!$E$4:$E$1003),-('Fluxo de Gastos Gerais'!$C$4:$C$1003))</f>
        <v>0</v>
      </c>
      <c r="AB107" s="152">
        <f>SUMPRODUCT(-('Fluxo de Gastos Gerais'!$B$4:$B$1003=Analítico!$B107),-(Analítico!AB$1&gt;='Fluxo de Gastos Gerais'!$D$4:$D$1003),-(Analítico!AB$1&lt;='Fluxo de Gastos Gerais'!$E$4:$E$1003),-('Fluxo de Gastos Gerais'!$C$4:$C$1003))</f>
        <v>0</v>
      </c>
      <c r="AC107" s="152">
        <f>SUMPRODUCT(-('Fluxo de Gastos Gerais'!$B$4:$B$1003=Analítico!$B107),-(Analítico!AC$1&gt;='Fluxo de Gastos Gerais'!$D$4:$D$1003),-(Analítico!AC$1&lt;='Fluxo de Gastos Gerais'!$E$4:$E$1003),-('Fluxo de Gastos Gerais'!$C$4:$C$1003))</f>
        <v>0</v>
      </c>
      <c r="AD107" s="152">
        <f>SUMPRODUCT(-('Fluxo de Gastos Gerais'!$B$4:$B$1003=Analítico!$B107),-(Analítico!AD$1&gt;='Fluxo de Gastos Gerais'!$D$4:$D$1003),-(Analítico!AD$1&lt;='Fluxo de Gastos Gerais'!$E$4:$E$1003),-('Fluxo de Gastos Gerais'!$C$4:$C$1003))</f>
        <v>0</v>
      </c>
      <c r="AE107" s="152">
        <f>SUMPRODUCT(-('Fluxo de Gastos Gerais'!$B$4:$B$1003=Analítico!$B107),-(Analítico!AE$1&gt;='Fluxo de Gastos Gerais'!$D$4:$D$1003),-(Analítico!AE$1&lt;='Fluxo de Gastos Gerais'!$E$4:$E$1003),-('Fluxo de Gastos Gerais'!$C$4:$C$1003))</f>
        <v>0</v>
      </c>
      <c r="AF107" s="152">
        <f>SUMPRODUCT(-('Fluxo de Gastos Gerais'!$B$4:$B$1003=Analítico!$B107),-(Analítico!AF$1&gt;='Fluxo de Gastos Gerais'!$D$4:$D$1003),-(Analítico!AF$1&lt;='Fluxo de Gastos Gerais'!$E$4:$E$1003),-('Fluxo de Gastos Gerais'!$C$4:$C$1003))</f>
        <v>0</v>
      </c>
      <c r="AG107" s="152">
        <f>SUMPRODUCT(-('Fluxo de Gastos Gerais'!$B$4:$B$1003=Analítico!$B107),-(Analítico!AG$1&gt;='Fluxo de Gastos Gerais'!$D$4:$D$1003),-(Analítico!AG$1&lt;='Fluxo de Gastos Gerais'!$E$4:$E$1003),-('Fluxo de Gastos Gerais'!$C$4:$C$1003))</f>
        <v>0</v>
      </c>
      <c r="AH107" s="152">
        <f>SUMPRODUCT(-('Fluxo de Gastos Gerais'!$B$4:$B$1003=Analítico!$B107),-(Analítico!AH$1&gt;='Fluxo de Gastos Gerais'!$D$4:$D$1003),-(Analítico!AH$1&lt;='Fluxo de Gastos Gerais'!$E$4:$E$1003),-('Fluxo de Gastos Gerais'!$C$4:$C$1003))</f>
        <v>0</v>
      </c>
      <c r="AI107" s="152">
        <f>SUMPRODUCT(-('Fluxo de Gastos Gerais'!$B$4:$B$1003=Analítico!$B107),-(Analítico!AI$1&gt;='Fluxo de Gastos Gerais'!$D$4:$D$1003),-(Analítico!AI$1&lt;='Fluxo de Gastos Gerais'!$E$4:$E$1003),-('Fluxo de Gastos Gerais'!$C$4:$C$1003))</f>
        <v>0</v>
      </c>
      <c r="AJ107" s="152">
        <f>SUMPRODUCT(-('Fluxo de Gastos Gerais'!$B$4:$B$1003=Analítico!$B107),-(Analítico!AJ$1&gt;='Fluxo de Gastos Gerais'!$D$4:$D$1003),-(Analítico!AJ$1&lt;='Fluxo de Gastos Gerais'!$E$4:$E$1003),-('Fluxo de Gastos Gerais'!$C$4:$C$1003))</f>
        <v>0</v>
      </c>
      <c r="AK107" s="152">
        <f>SUMPRODUCT(-('Fluxo de Gastos Gerais'!$B$4:$B$1003=Analítico!$B107),-(Analítico!AK$1&gt;='Fluxo de Gastos Gerais'!$D$4:$D$1003),-(Analítico!AK$1&lt;='Fluxo de Gastos Gerais'!$E$4:$E$1003),-('Fluxo de Gastos Gerais'!$C$4:$C$1003))</f>
        <v>0</v>
      </c>
      <c r="AL107" s="152">
        <f>SUMPRODUCT(-('Fluxo de Gastos Gerais'!$B$4:$B$1003=Analítico!$B107),-(Analítico!AL$1&gt;='Fluxo de Gastos Gerais'!$D$4:$D$1003),-(Analítico!AL$1&lt;='Fluxo de Gastos Gerais'!$E$4:$E$1003),-('Fluxo de Gastos Gerais'!$C$4:$C$1003))</f>
        <v>0</v>
      </c>
      <c r="AM107" s="147">
        <f t="shared" si="50"/>
        <v>0</v>
      </c>
      <c r="AN107" s="159">
        <f t="shared" ca="1" si="51"/>
        <v>0</v>
      </c>
      <c r="AX107" s="254"/>
      <c r="AY107" s="254"/>
    </row>
    <row r="108" spans="1:51" s="101" customFormat="1" ht="23.25" customHeight="1">
      <c r="A108" s="221" t="s">
        <v>245</v>
      </c>
      <c r="B108" s="224" t="s">
        <v>81</v>
      </c>
      <c r="C108" s="152">
        <f>SUMPRODUCT(-('Fluxo de Gastos Gerais'!$B$4:$B$1003=Analítico!$B108),-(Analítico!C$1&gt;='Fluxo de Gastos Gerais'!$D$4:$D$1003),-(Analítico!C$1&lt;='Fluxo de Gastos Gerais'!$E$4:$E$1003),-('Fluxo de Gastos Gerais'!$C$4:$C$1003))</f>
        <v>0</v>
      </c>
      <c r="D108" s="152">
        <f>SUMPRODUCT(-('Fluxo de Gastos Gerais'!$B$4:$B$1003=Analítico!$B108),-(Analítico!D$1&gt;='Fluxo de Gastos Gerais'!$D$4:$D$1003),-(Analítico!D$1&lt;='Fluxo de Gastos Gerais'!$E$4:$E$1003),-('Fluxo de Gastos Gerais'!$C$4:$C$1003))</f>
        <v>0</v>
      </c>
      <c r="E108" s="152">
        <f>SUMPRODUCT(-('Fluxo de Gastos Gerais'!$B$4:$B$1003=Analítico!$B108),-(Analítico!E$1&gt;='Fluxo de Gastos Gerais'!$D$4:$D$1003),-(Analítico!E$1&lt;='Fluxo de Gastos Gerais'!$E$4:$E$1003),-('Fluxo de Gastos Gerais'!$C$4:$C$1003))</f>
        <v>0</v>
      </c>
      <c r="F108" s="152">
        <f>SUMPRODUCT(-('Fluxo de Gastos Gerais'!$B$4:$B$1003=Analítico!$B108),-(Analítico!F$1&gt;='Fluxo de Gastos Gerais'!$D$4:$D$1003),-(Analítico!F$1&lt;='Fluxo de Gastos Gerais'!$E$4:$E$1003),-('Fluxo de Gastos Gerais'!$C$4:$C$1003))</f>
        <v>0</v>
      </c>
      <c r="G108" s="152">
        <f>SUMPRODUCT(-('Fluxo de Gastos Gerais'!$B$4:$B$1003=Analítico!$B108),-(Analítico!G$1&gt;='Fluxo de Gastos Gerais'!$D$4:$D$1003),-(Analítico!G$1&lt;='Fluxo de Gastos Gerais'!$E$4:$E$1003),-('Fluxo de Gastos Gerais'!$C$4:$C$1003))</f>
        <v>0</v>
      </c>
      <c r="H108" s="152">
        <f>SUMPRODUCT(-('Fluxo de Gastos Gerais'!$B$4:$B$1003=Analítico!$B108),-(Analítico!H$1&gt;='Fluxo de Gastos Gerais'!$D$4:$D$1003),-(Analítico!H$1&lt;='Fluxo de Gastos Gerais'!$E$4:$E$1003),-('Fluxo de Gastos Gerais'!$C$4:$C$1003))</f>
        <v>0</v>
      </c>
      <c r="I108" s="152">
        <f>SUMPRODUCT(-('Fluxo de Gastos Gerais'!$B$4:$B$1003=Analítico!$B108),-(Analítico!I$1&gt;='Fluxo de Gastos Gerais'!$D$4:$D$1003),-(Analítico!I$1&lt;='Fluxo de Gastos Gerais'!$E$4:$E$1003),-('Fluxo de Gastos Gerais'!$C$4:$C$1003))</f>
        <v>0</v>
      </c>
      <c r="J108" s="152">
        <f>SUMPRODUCT(-('Fluxo de Gastos Gerais'!$B$4:$B$1003=Analítico!$B108),-(Analítico!J$1&gt;='Fluxo de Gastos Gerais'!$D$4:$D$1003),-(Analítico!J$1&lt;='Fluxo de Gastos Gerais'!$E$4:$E$1003),-('Fluxo de Gastos Gerais'!$C$4:$C$1003))</f>
        <v>0</v>
      </c>
      <c r="K108" s="152">
        <f>SUMPRODUCT(-('Fluxo de Gastos Gerais'!$B$4:$B$1003=Analítico!$B108),-(Analítico!K$1&gt;='Fluxo de Gastos Gerais'!$D$4:$D$1003),-(Analítico!K$1&lt;='Fluxo de Gastos Gerais'!$E$4:$E$1003),-('Fluxo de Gastos Gerais'!$C$4:$C$1003))</f>
        <v>0</v>
      </c>
      <c r="L108" s="152">
        <f>SUMPRODUCT(-('Fluxo de Gastos Gerais'!$B$4:$B$1003=Analítico!$B108),-(Analítico!L$1&gt;='Fluxo de Gastos Gerais'!$D$4:$D$1003),-(Analítico!L$1&lt;='Fluxo de Gastos Gerais'!$E$4:$E$1003),-('Fluxo de Gastos Gerais'!$C$4:$C$1003))</f>
        <v>0</v>
      </c>
      <c r="M108" s="152">
        <f>SUMPRODUCT(-('Fluxo de Gastos Gerais'!$B$4:$B$1003=Analítico!$B108),-(Analítico!M$1&gt;='Fluxo de Gastos Gerais'!$D$4:$D$1003),-(Analítico!M$1&lt;='Fluxo de Gastos Gerais'!$E$4:$E$1003),-('Fluxo de Gastos Gerais'!$C$4:$C$1003))</f>
        <v>0</v>
      </c>
      <c r="N108" s="152">
        <f>SUMPRODUCT(-('Fluxo de Gastos Gerais'!$B$4:$B$1003=Analítico!$B108),-(Analítico!N$1&gt;='Fluxo de Gastos Gerais'!$D$4:$D$1003),-(Analítico!N$1&lt;='Fluxo de Gastos Gerais'!$E$4:$E$1003),-('Fluxo de Gastos Gerais'!$C$4:$C$1003))</f>
        <v>0</v>
      </c>
      <c r="O108" s="152">
        <f>SUMPRODUCT(-('Fluxo de Gastos Gerais'!$B$4:$B$1003=Analítico!$B108),-(Analítico!O$1&gt;='Fluxo de Gastos Gerais'!$D$4:$D$1003),-(Analítico!O$1&lt;='Fluxo de Gastos Gerais'!$E$4:$E$1003),-('Fluxo de Gastos Gerais'!$C$4:$C$1003))</f>
        <v>0</v>
      </c>
      <c r="P108" s="152">
        <f>SUMPRODUCT(-('Fluxo de Gastos Gerais'!$B$4:$B$1003=Analítico!$B108),-(Analítico!P$1&gt;='Fluxo de Gastos Gerais'!$D$4:$D$1003),-(Analítico!P$1&lt;='Fluxo de Gastos Gerais'!$E$4:$E$1003),-('Fluxo de Gastos Gerais'!$C$4:$C$1003))</f>
        <v>0</v>
      </c>
      <c r="Q108" s="152">
        <f>SUMPRODUCT(-('Fluxo de Gastos Gerais'!$B$4:$B$1003=Analítico!$B108),-(Analítico!Q$1&gt;='Fluxo de Gastos Gerais'!$D$4:$D$1003),-(Analítico!Q$1&lt;='Fluxo de Gastos Gerais'!$E$4:$E$1003),-('Fluxo de Gastos Gerais'!$C$4:$C$1003))</f>
        <v>0</v>
      </c>
      <c r="R108" s="152">
        <f>SUMPRODUCT(-('Fluxo de Gastos Gerais'!$B$4:$B$1003=Analítico!$B108),-(Analítico!R$1&gt;='Fluxo de Gastos Gerais'!$D$4:$D$1003),-(Analítico!R$1&lt;='Fluxo de Gastos Gerais'!$E$4:$E$1003),-('Fluxo de Gastos Gerais'!$C$4:$C$1003))</f>
        <v>0</v>
      </c>
      <c r="S108" s="152">
        <f>SUMPRODUCT(-('Fluxo de Gastos Gerais'!$B$4:$B$1003=Analítico!$B108),-(Analítico!S$1&gt;='Fluxo de Gastos Gerais'!$D$4:$D$1003),-(Analítico!S$1&lt;='Fluxo de Gastos Gerais'!$E$4:$E$1003),-('Fluxo de Gastos Gerais'!$C$4:$C$1003))</f>
        <v>0</v>
      </c>
      <c r="T108" s="152">
        <f>SUMPRODUCT(-('Fluxo de Gastos Gerais'!$B$4:$B$1003=Analítico!$B108),-(Analítico!T$1&gt;='Fluxo de Gastos Gerais'!$D$4:$D$1003),-(Analítico!T$1&lt;='Fluxo de Gastos Gerais'!$E$4:$E$1003),-('Fluxo de Gastos Gerais'!$C$4:$C$1003))</f>
        <v>0</v>
      </c>
      <c r="U108" s="152">
        <f>SUMPRODUCT(-('Fluxo de Gastos Gerais'!$B$4:$B$1003=Analítico!$B108),-(Analítico!U$1&gt;='Fluxo de Gastos Gerais'!$D$4:$D$1003),-(Analítico!U$1&lt;='Fluxo de Gastos Gerais'!$E$4:$E$1003),-('Fluxo de Gastos Gerais'!$C$4:$C$1003))</f>
        <v>0</v>
      </c>
      <c r="V108" s="152">
        <f>SUMPRODUCT(-('Fluxo de Gastos Gerais'!$B$4:$B$1003=Analítico!$B108),-(Analítico!V$1&gt;='Fluxo de Gastos Gerais'!$D$4:$D$1003),-(Analítico!V$1&lt;='Fluxo de Gastos Gerais'!$E$4:$E$1003),-('Fluxo de Gastos Gerais'!$C$4:$C$1003))</f>
        <v>0</v>
      </c>
      <c r="W108" s="152">
        <f>SUMPRODUCT(-('Fluxo de Gastos Gerais'!$B$4:$B$1003=Analítico!$B108),-(Analítico!W$1&gt;='Fluxo de Gastos Gerais'!$D$4:$D$1003),-(Analítico!W$1&lt;='Fluxo de Gastos Gerais'!$E$4:$E$1003),-('Fluxo de Gastos Gerais'!$C$4:$C$1003))</f>
        <v>0</v>
      </c>
      <c r="X108" s="152">
        <f>SUMPRODUCT(-('Fluxo de Gastos Gerais'!$B$4:$B$1003=Analítico!$B108),-(Analítico!X$1&gt;='Fluxo de Gastos Gerais'!$D$4:$D$1003),-(Analítico!X$1&lt;='Fluxo de Gastos Gerais'!$E$4:$E$1003),-('Fluxo de Gastos Gerais'!$C$4:$C$1003))</f>
        <v>0</v>
      </c>
      <c r="Y108" s="152">
        <f>SUMPRODUCT(-('Fluxo de Gastos Gerais'!$B$4:$B$1003=Analítico!$B108),-(Analítico!Y$1&gt;='Fluxo de Gastos Gerais'!$D$4:$D$1003),-(Analítico!Y$1&lt;='Fluxo de Gastos Gerais'!$E$4:$E$1003),-('Fluxo de Gastos Gerais'!$C$4:$C$1003))</f>
        <v>0</v>
      </c>
      <c r="Z108" s="152">
        <f>SUMPRODUCT(-('Fluxo de Gastos Gerais'!$B$4:$B$1003=Analítico!$B108),-(Analítico!Z$1&gt;='Fluxo de Gastos Gerais'!$D$4:$D$1003),-(Analítico!Z$1&lt;='Fluxo de Gastos Gerais'!$E$4:$E$1003),-('Fluxo de Gastos Gerais'!$C$4:$C$1003))</f>
        <v>0</v>
      </c>
      <c r="AA108" s="152">
        <f>SUMPRODUCT(-('Fluxo de Gastos Gerais'!$B$4:$B$1003=Analítico!$B108),-(Analítico!AA$1&gt;='Fluxo de Gastos Gerais'!$D$4:$D$1003),-(Analítico!AA$1&lt;='Fluxo de Gastos Gerais'!$E$4:$E$1003),-('Fluxo de Gastos Gerais'!$C$4:$C$1003))</f>
        <v>0</v>
      </c>
      <c r="AB108" s="152">
        <f>SUMPRODUCT(-('Fluxo de Gastos Gerais'!$B$4:$B$1003=Analítico!$B108),-(Analítico!AB$1&gt;='Fluxo de Gastos Gerais'!$D$4:$D$1003),-(Analítico!AB$1&lt;='Fluxo de Gastos Gerais'!$E$4:$E$1003),-('Fluxo de Gastos Gerais'!$C$4:$C$1003))</f>
        <v>0</v>
      </c>
      <c r="AC108" s="152">
        <f>SUMPRODUCT(-('Fluxo de Gastos Gerais'!$B$4:$B$1003=Analítico!$B108),-(Analítico!AC$1&gt;='Fluxo de Gastos Gerais'!$D$4:$D$1003),-(Analítico!AC$1&lt;='Fluxo de Gastos Gerais'!$E$4:$E$1003),-('Fluxo de Gastos Gerais'!$C$4:$C$1003))</f>
        <v>0</v>
      </c>
      <c r="AD108" s="152">
        <f>SUMPRODUCT(-('Fluxo de Gastos Gerais'!$B$4:$B$1003=Analítico!$B108),-(Analítico!AD$1&gt;='Fluxo de Gastos Gerais'!$D$4:$D$1003),-(Analítico!AD$1&lt;='Fluxo de Gastos Gerais'!$E$4:$E$1003),-('Fluxo de Gastos Gerais'!$C$4:$C$1003))</f>
        <v>0</v>
      </c>
      <c r="AE108" s="152">
        <f>SUMPRODUCT(-('Fluxo de Gastos Gerais'!$B$4:$B$1003=Analítico!$B108),-(Analítico!AE$1&gt;='Fluxo de Gastos Gerais'!$D$4:$D$1003),-(Analítico!AE$1&lt;='Fluxo de Gastos Gerais'!$E$4:$E$1003),-('Fluxo de Gastos Gerais'!$C$4:$C$1003))</f>
        <v>0</v>
      </c>
      <c r="AF108" s="152">
        <f>SUMPRODUCT(-('Fluxo de Gastos Gerais'!$B$4:$B$1003=Analítico!$B108),-(Analítico!AF$1&gt;='Fluxo de Gastos Gerais'!$D$4:$D$1003),-(Analítico!AF$1&lt;='Fluxo de Gastos Gerais'!$E$4:$E$1003),-('Fluxo de Gastos Gerais'!$C$4:$C$1003))</f>
        <v>0</v>
      </c>
      <c r="AG108" s="152">
        <f>SUMPRODUCT(-('Fluxo de Gastos Gerais'!$B$4:$B$1003=Analítico!$B108),-(Analítico!AG$1&gt;='Fluxo de Gastos Gerais'!$D$4:$D$1003),-(Analítico!AG$1&lt;='Fluxo de Gastos Gerais'!$E$4:$E$1003),-('Fluxo de Gastos Gerais'!$C$4:$C$1003))</f>
        <v>0</v>
      </c>
      <c r="AH108" s="152">
        <f>SUMPRODUCT(-('Fluxo de Gastos Gerais'!$B$4:$B$1003=Analítico!$B108),-(Analítico!AH$1&gt;='Fluxo de Gastos Gerais'!$D$4:$D$1003),-(Analítico!AH$1&lt;='Fluxo de Gastos Gerais'!$E$4:$E$1003),-('Fluxo de Gastos Gerais'!$C$4:$C$1003))</f>
        <v>0</v>
      </c>
      <c r="AI108" s="152">
        <f>SUMPRODUCT(-('Fluxo de Gastos Gerais'!$B$4:$B$1003=Analítico!$B108),-(Analítico!AI$1&gt;='Fluxo de Gastos Gerais'!$D$4:$D$1003),-(Analítico!AI$1&lt;='Fluxo de Gastos Gerais'!$E$4:$E$1003),-('Fluxo de Gastos Gerais'!$C$4:$C$1003))</f>
        <v>0</v>
      </c>
      <c r="AJ108" s="152">
        <f>SUMPRODUCT(-('Fluxo de Gastos Gerais'!$B$4:$B$1003=Analítico!$B108),-(Analítico!AJ$1&gt;='Fluxo de Gastos Gerais'!$D$4:$D$1003),-(Analítico!AJ$1&lt;='Fluxo de Gastos Gerais'!$E$4:$E$1003),-('Fluxo de Gastos Gerais'!$C$4:$C$1003))</f>
        <v>0</v>
      </c>
      <c r="AK108" s="152">
        <f>SUMPRODUCT(-('Fluxo de Gastos Gerais'!$B$4:$B$1003=Analítico!$B108),-(Analítico!AK$1&gt;='Fluxo de Gastos Gerais'!$D$4:$D$1003),-(Analítico!AK$1&lt;='Fluxo de Gastos Gerais'!$E$4:$E$1003),-('Fluxo de Gastos Gerais'!$C$4:$C$1003))</f>
        <v>0</v>
      </c>
      <c r="AL108" s="152">
        <f>SUMPRODUCT(-('Fluxo de Gastos Gerais'!$B$4:$B$1003=Analítico!$B108),-(Analítico!AL$1&gt;='Fluxo de Gastos Gerais'!$D$4:$D$1003),-(Analítico!AL$1&lt;='Fluxo de Gastos Gerais'!$E$4:$E$1003),-('Fluxo de Gastos Gerais'!$C$4:$C$1003))</f>
        <v>0</v>
      </c>
      <c r="AM108" s="147">
        <f t="shared" si="50"/>
        <v>0</v>
      </c>
      <c r="AN108" s="159">
        <f t="shared" ca="1" si="51"/>
        <v>0</v>
      </c>
      <c r="AX108" s="254"/>
      <c r="AY108" s="254"/>
    </row>
    <row r="109" spans="1:51" s="101" customFormat="1" ht="23.25" customHeight="1">
      <c r="A109" s="221" t="s">
        <v>246</v>
      </c>
      <c r="B109" s="224" t="s">
        <v>198</v>
      </c>
      <c r="C109" s="152">
        <f>SUMPRODUCT(-('Fluxo de Gastos Gerais'!$B$4:$B$1003=Analítico!$B109),-(Analítico!C$1&gt;='Fluxo de Gastos Gerais'!$D$4:$D$1003),-(Analítico!C$1&lt;='Fluxo de Gastos Gerais'!$E$4:$E$1003),-('Fluxo de Gastos Gerais'!$C$4:$C$1003))</f>
        <v>0</v>
      </c>
      <c r="D109" s="152">
        <f>SUMPRODUCT(-('Fluxo de Gastos Gerais'!$B$4:$B$1003=Analítico!$B109),-(Analítico!D$1&gt;='Fluxo de Gastos Gerais'!$D$4:$D$1003),-(Analítico!D$1&lt;='Fluxo de Gastos Gerais'!$E$4:$E$1003),-('Fluxo de Gastos Gerais'!$C$4:$C$1003))</f>
        <v>0</v>
      </c>
      <c r="E109" s="152">
        <f>SUMPRODUCT(-('Fluxo de Gastos Gerais'!$B$4:$B$1003=Analítico!$B109),-(Analítico!E$1&gt;='Fluxo de Gastos Gerais'!$D$4:$D$1003),-(Analítico!E$1&lt;='Fluxo de Gastos Gerais'!$E$4:$E$1003),-('Fluxo de Gastos Gerais'!$C$4:$C$1003))</f>
        <v>0</v>
      </c>
      <c r="F109" s="152">
        <f>SUMPRODUCT(-('Fluxo de Gastos Gerais'!$B$4:$B$1003=Analítico!$B109),-(Analítico!F$1&gt;='Fluxo de Gastos Gerais'!$D$4:$D$1003),-(Analítico!F$1&lt;='Fluxo de Gastos Gerais'!$E$4:$E$1003),-('Fluxo de Gastos Gerais'!$C$4:$C$1003))</f>
        <v>0</v>
      </c>
      <c r="G109" s="152">
        <f>SUMPRODUCT(-('Fluxo de Gastos Gerais'!$B$4:$B$1003=Analítico!$B109),-(Analítico!G$1&gt;='Fluxo de Gastos Gerais'!$D$4:$D$1003),-(Analítico!G$1&lt;='Fluxo de Gastos Gerais'!$E$4:$E$1003),-('Fluxo de Gastos Gerais'!$C$4:$C$1003))</f>
        <v>0</v>
      </c>
      <c r="H109" s="152">
        <f>SUMPRODUCT(-('Fluxo de Gastos Gerais'!$B$4:$B$1003=Analítico!$B109),-(Analítico!H$1&gt;='Fluxo de Gastos Gerais'!$D$4:$D$1003),-(Analítico!H$1&lt;='Fluxo de Gastos Gerais'!$E$4:$E$1003),-('Fluxo de Gastos Gerais'!$C$4:$C$1003))</f>
        <v>0</v>
      </c>
      <c r="I109" s="152">
        <f>SUMPRODUCT(-('Fluxo de Gastos Gerais'!$B$4:$B$1003=Analítico!$B109),-(Analítico!I$1&gt;='Fluxo de Gastos Gerais'!$D$4:$D$1003),-(Analítico!I$1&lt;='Fluxo de Gastos Gerais'!$E$4:$E$1003),-('Fluxo de Gastos Gerais'!$C$4:$C$1003))</f>
        <v>0</v>
      </c>
      <c r="J109" s="152">
        <f>SUMPRODUCT(-('Fluxo de Gastos Gerais'!$B$4:$B$1003=Analítico!$B109),-(Analítico!J$1&gt;='Fluxo de Gastos Gerais'!$D$4:$D$1003),-(Analítico!J$1&lt;='Fluxo de Gastos Gerais'!$E$4:$E$1003),-('Fluxo de Gastos Gerais'!$C$4:$C$1003))</f>
        <v>0</v>
      </c>
      <c r="K109" s="152">
        <f>SUMPRODUCT(-('Fluxo de Gastos Gerais'!$B$4:$B$1003=Analítico!$B109),-(Analítico!K$1&gt;='Fluxo de Gastos Gerais'!$D$4:$D$1003),-(Analítico!K$1&lt;='Fluxo de Gastos Gerais'!$E$4:$E$1003),-('Fluxo de Gastos Gerais'!$C$4:$C$1003))</f>
        <v>0</v>
      </c>
      <c r="L109" s="152">
        <f>SUMPRODUCT(-('Fluxo de Gastos Gerais'!$B$4:$B$1003=Analítico!$B109),-(Analítico!L$1&gt;='Fluxo de Gastos Gerais'!$D$4:$D$1003),-(Analítico!L$1&lt;='Fluxo de Gastos Gerais'!$E$4:$E$1003),-('Fluxo de Gastos Gerais'!$C$4:$C$1003))</f>
        <v>0</v>
      </c>
      <c r="M109" s="152">
        <f>SUMPRODUCT(-('Fluxo de Gastos Gerais'!$B$4:$B$1003=Analítico!$B109),-(Analítico!M$1&gt;='Fluxo de Gastos Gerais'!$D$4:$D$1003),-(Analítico!M$1&lt;='Fluxo de Gastos Gerais'!$E$4:$E$1003),-('Fluxo de Gastos Gerais'!$C$4:$C$1003))</f>
        <v>0</v>
      </c>
      <c r="N109" s="152">
        <f>SUMPRODUCT(-('Fluxo de Gastos Gerais'!$B$4:$B$1003=Analítico!$B109),-(Analítico!N$1&gt;='Fluxo de Gastos Gerais'!$D$4:$D$1003),-(Analítico!N$1&lt;='Fluxo de Gastos Gerais'!$E$4:$E$1003),-('Fluxo de Gastos Gerais'!$C$4:$C$1003))</f>
        <v>0</v>
      </c>
      <c r="O109" s="152">
        <f>SUMPRODUCT(-('Fluxo de Gastos Gerais'!$B$4:$B$1003=Analítico!$B109),-(Analítico!O$1&gt;='Fluxo de Gastos Gerais'!$D$4:$D$1003),-(Analítico!O$1&lt;='Fluxo de Gastos Gerais'!$E$4:$E$1003),-('Fluxo de Gastos Gerais'!$C$4:$C$1003))</f>
        <v>0</v>
      </c>
      <c r="P109" s="152">
        <f>SUMPRODUCT(-('Fluxo de Gastos Gerais'!$B$4:$B$1003=Analítico!$B109),-(Analítico!P$1&gt;='Fluxo de Gastos Gerais'!$D$4:$D$1003),-(Analítico!P$1&lt;='Fluxo de Gastos Gerais'!$E$4:$E$1003),-('Fluxo de Gastos Gerais'!$C$4:$C$1003))</f>
        <v>0</v>
      </c>
      <c r="Q109" s="152">
        <f>SUMPRODUCT(-('Fluxo de Gastos Gerais'!$B$4:$B$1003=Analítico!$B109),-(Analítico!Q$1&gt;='Fluxo de Gastos Gerais'!$D$4:$D$1003),-(Analítico!Q$1&lt;='Fluxo de Gastos Gerais'!$E$4:$E$1003),-('Fluxo de Gastos Gerais'!$C$4:$C$1003))</f>
        <v>0</v>
      </c>
      <c r="R109" s="152">
        <f>SUMPRODUCT(-('Fluxo de Gastos Gerais'!$B$4:$B$1003=Analítico!$B109),-(Analítico!R$1&gt;='Fluxo de Gastos Gerais'!$D$4:$D$1003),-(Analítico!R$1&lt;='Fluxo de Gastos Gerais'!$E$4:$E$1003),-('Fluxo de Gastos Gerais'!$C$4:$C$1003))</f>
        <v>0</v>
      </c>
      <c r="S109" s="152">
        <f>SUMPRODUCT(-('Fluxo de Gastos Gerais'!$B$4:$B$1003=Analítico!$B109),-(Analítico!S$1&gt;='Fluxo de Gastos Gerais'!$D$4:$D$1003),-(Analítico!S$1&lt;='Fluxo de Gastos Gerais'!$E$4:$E$1003),-('Fluxo de Gastos Gerais'!$C$4:$C$1003))</f>
        <v>0</v>
      </c>
      <c r="T109" s="152">
        <f>SUMPRODUCT(-('Fluxo de Gastos Gerais'!$B$4:$B$1003=Analítico!$B109),-(Analítico!T$1&gt;='Fluxo de Gastos Gerais'!$D$4:$D$1003),-(Analítico!T$1&lt;='Fluxo de Gastos Gerais'!$E$4:$E$1003),-('Fluxo de Gastos Gerais'!$C$4:$C$1003))</f>
        <v>0</v>
      </c>
      <c r="U109" s="152">
        <f>SUMPRODUCT(-('Fluxo de Gastos Gerais'!$B$4:$B$1003=Analítico!$B109),-(Analítico!U$1&gt;='Fluxo de Gastos Gerais'!$D$4:$D$1003),-(Analítico!U$1&lt;='Fluxo de Gastos Gerais'!$E$4:$E$1003),-('Fluxo de Gastos Gerais'!$C$4:$C$1003))</f>
        <v>0</v>
      </c>
      <c r="V109" s="152">
        <f>SUMPRODUCT(-('Fluxo de Gastos Gerais'!$B$4:$B$1003=Analítico!$B109),-(Analítico!V$1&gt;='Fluxo de Gastos Gerais'!$D$4:$D$1003),-(Analítico!V$1&lt;='Fluxo de Gastos Gerais'!$E$4:$E$1003),-('Fluxo de Gastos Gerais'!$C$4:$C$1003))</f>
        <v>0</v>
      </c>
      <c r="W109" s="152">
        <f>SUMPRODUCT(-('Fluxo de Gastos Gerais'!$B$4:$B$1003=Analítico!$B109),-(Analítico!W$1&gt;='Fluxo de Gastos Gerais'!$D$4:$D$1003),-(Analítico!W$1&lt;='Fluxo de Gastos Gerais'!$E$4:$E$1003),-('Fluxo de Gastos Gerais'!$C$4:$C$1003))</f>
        <v>0</v>
      </c>
      <c r="X109" s="152">
        <f>SUMPRODUCT(-('Fluxo de Gastos Gerais'!$B$4:$B$1003=Analítico!$B109),-(Analítico!X$1&gt;='Fluxo de Gastos Gerais'!$D$4:$D$1003),-(Analítico!X$1&lt;='Fluxo de Gastos Gerais'!$E$4:$E$1003),-('Fluxo de Gastos Gerais'!$C$4:$C$1003))</f>
        <v>0</v>
      </c>
      <c r="Y109" s="152">
        <f>SUMPRODUCT(-('Fluxo de Gastos Gerais'!$B$4:$B$1003=Analítico!$B109),-(Analítico!Y$1&gt;='Fluxo de Gastos Gerais'!$D$4:$D$1003),-(Analítico!Y$1&lt;='Fluxo de Gastos Gerais'!$E$4:$E$1003),-('Fluxo de Gastos Gerais'!$C$4:$C$1003))</f>
        <v>0</v>
      </c>
      <c r="Z109" s="152">
        <f>SUMPRODUCT(-('Fluxo de Gastos Gerais'!$B$4:$B$1003=Analítico!$B109),-(Analítico!Z$1&gt;='Fluxo de Gastos Gerais'!$D$4:$D$1003),-(Analítico!Z$1&lt;='Fluxo de Gastos Gerais'!$E$4:$E$1003),-('Fluxo de Gastos Gerais'!$C$4:$C$1003))</f>
        <v>0</v>
      </c>
      <c r="AA109" s="152">
        <f>SUMPRODUCT(-('Fluxo de Gastos Gerais'!$B$4:$B$1003=Analítico!$B109),-(Analítico!AA$1&gt;='Fluxo de Gastos Gerais'!$D$4:$D$1003),-(Analítico!AA$1&lt;='Fluxo de Gastos Gerais'!$E$4:$E$1003),-('Fluxo de Gastos Gerais'!$C$4:$C$1003))</f>
        <v>0</v>
      </c>
      <c r="AB109" s="152">
        <f>SUMPRODUCT(-('Fluxo de Gastos Gerais'!$B$4:$B$1003=Analítico!$B109),-(Analítico!AB$1&gt;='Fluxo de Gastos Gerais'!$D$4:$D$1003),-(Analítico!AB$1&lt;='Fluxo de Gastos Gerais'!$E$4:$E$1003),-('Fluxo de Gastos Gerais'!$C$4:$C$1003))</f>
        <v>0</v>
      </c>
      <c r="AC109" s="152">
        <f>SUMPRODUCT(-('Fluxo de Gastos Gerais'!$B$4:$B$1003=Analítico!$B109),-(Analítico!AC$1&gt;='Fluxo de Gastos Gerais'!$D$4:$D$1003),-(Analítico!AC$1&lt;='Fluxo de Gastos Gerais'!$E$4:$E$1003),-('Fluxo de Gastos Gerais'!$C$4:$C$1003))</f>
        <v>0</v>
      </c>
      <c r="AD109" s="152">
        <f>SUMPRODUCT(-('Fluxo de Gastos Gerais'!$B$4:$B$1003=Analítico!$B109),-(Analítico!AD$1&gt;='Fluxo de Gastos Gerais'!$D$4:$D$1003),-(Analítico!AD$1&lt;='Fluxo de Gastos Gerais'!$E$4:$E$1003),-('Fluxo de Gastos Gerais'!$C$4:$C$1003))</f>
        <v>0</v>
      </c>
      <c r="AE109" s="152">
        <f>SUMPRODUCT(-('Fluxo de Gastos Gerais'!$B$4:$B$1003=Analítico!$B109),-(Analítico!AE$1&gt;='Fluxo de Gastos Gerais'!$D$4:$D$1003),-(Analítico!AE$1&lt;='Fluxo de Gastos Gerais'!$E$4:$E$1003),-('Fluxo de Gastos Gerais'!$C$4:$C$1003))</f>
        <v>0</v>
      </c>
      <c r="AF109" s="152">
        <f>SUMPRODUCT(-('Fluxo de Gastos Gerais'!$B$4:$B$1003=Analítico!$B109),-(Analítico!AF$1&gt;='Fluxo de Gastos Gerais'!$D$4:$D$1003),-(Analítico!AF$1&lt;='Fluxo de Gastos Gerais'!$E$4:$E$1003),-('Fluxo de Gastos Gerais'!$C$4:$C$1003))</f>
        <v>0</v>
      </c>
      <c r="AG109" s="152">
        <f>SUMPRODUCT(-('Fluxo de Gastos Gerais'!$B$4:$B$1003=Analítico!$B109),-(Analítico!AG$1&gt;='Fluxo de Gastos Gerais'!$D$4:$D$1003),-(Analítico!AG$1&lt;='Fluxo de Gastos Gerais'!$E$4:$E$1003),-('Fluxo de Gastos Gerais'!$C$4:$C$1003))</f>
        <v>0</v>
      </c>
      <c r="AH109" s="152">
        <f>SUMPRODUCT(-('Fluxo de Gastos Gerais'!$B$4:$B$1003=Analítico!$B109),-(Analítico!AH$1&gt;='Fluxo de Gastos Gerais'!$D$4:$D$1003),-(Analítico!AH$1&lt;='Fluxo de Gastos Gerais'!$E$4:$E$1003),-('Fluxo de Gastos Gerais'!$C$4:$C$1003))</f>
        <v>0</v>
      </c>
      <c r="AI109" s="152">
        <f>SUMPRODUCT(-('Fluxo de Gastos Gerais'!$B$4:$B$1003=Analítico!$B109),-(Analítico!AI$1&gt;='Fluxo de Gastos Gerais'!$D$4:$D$1003),-(Analítico!AI$1&lt;='Fluxo de Gastos Gerais'!$E$4:$E$1003),-('Fluxo de Gastos Gerais'!$C$4:$C$1003))</f>
        <v>0</v>
      </c>
      <c r="AJ109" s="152">
        <f>SUMPRODUCT(-('Fluxo de Gastos Gerais'!$B$4:$B$1003=Analítico!$B109),-(Analítico!AJ$1&gt;='Fluxo de Gastos Gerais'!$D$4:$D$1003),-(Analítico!AJ$1&lt;='Fluxo de Gastos Gerais'!$E$4:$E$1003),-('Fluxo de Gastos Gerais'!$C$4:$C$1003))</f>
        <v>0</v>
      </c>
      <c r="AK109" s="152">
        <f>SUMPRODUCT(-('Fluxo de Gastos Gerais'!$B$4:$B$1003=Analítico!$B109),-(Analítico!AK$1&gt;='Fluxo de Gastos Gerais'!$D$4:$D$1003),-(Analítico!AK$1&lt;='Fluxo de Gastos Gerais'!$E$4:$E$1003),-('Fluxo de Gastos Gerais'!$C$4:$C$1003))</f>
        <v>0</v>
      </c>
      <c r="AL109" s="152">
        <f>SUMPRODUCT(-('Fluxo de Gastos Gerais'!$B$4:$B$1003=Analítico!$B109),-(Analítico!AL$1&gt;='Fluxo de Gastos Gerais'!$D$4:$D$1003),-(Analítico!AL$1&lt;='Fluxo de Gastos Gerais'!$E$4:$E$1003),-('Fluxo de Gastos Gerais'!$C$4:$C$1003))</f>
        <v>0</v>
      </c>
      <c r="AM109" s="147">
        <f t="shared" si="50"/>
        <v>0</v>
      </c>
      <c r="AN109" s="159">
        <f t="shared" ca="1" si="51"/>
        <v>0</v>
      </c>
      <c r="AX109" s="254"/>
      <c r="AY109" s="254"/>
    </row>
    <row r="110" spans="1:51" s="101" customFormat="1" ht="23.25" customHeight="1">
      <c r="A110" s="221" t="s">
        <v>247</v>
      </c>
      <c r="B110" s="224" t="s">
        <v>216</v>
      </c>
      <c r="C110" s="152">
        <f>SUMPRODUCT(-('Fluxo de Gastos Gerais'!$B$4:$B$1003=Analítico!$B110),-(Analítico!C$1&gt;='Fluxo de Gastos Gerais'!$D$4:$D$1003),-(Analítico!C$1&lt;='Fluxo de Gastos Gerais'!$E$4:$E$1003),-('Fluxo de Gastos Gerais'!$C$4:$C$1003))</f>
        <v>0</v>
      </c>
      <c r="D110" s="152">
        <f>SUMPRODUCT(-('Fluxo de Gastos Gerais'!$B$4:$B$1003=Analítico!$B110),-(Analítico!D$1&gt;='Fluxo de Gastos Gerais'!$D$4:$D$1003),-(Analítico!D$1&lt;='Fluxo de Gastos Gerais'!$E$4:$E$1003),-('Fluxo de Gastos Gerais'!$C$4:$C$1003))</f>
        <v>0</v>
      </c>
      <c r="E110" s="152">
        <f>SUMPRODUCT(-('Fluxo de Gastos Gerais'!$B$4:$B$1003=Analítico!$B110),-(Analítico!E$1&gt;='Fluxo de Gastos Gerais'!$D$4:$D$1003),-(Analítico!E$1&lt;='Fluxo de Gastos Gerais'!$E$4:$E$1003),-('Fluxo de Gastos Gerais'!$C$4:$C$1003))</f>
        <v>0</v>
      </c>
      <c r="F110" s="152">
        <f>SUMPRODUCT(-('Fluxo de Gastos Gerais'!$B$4:$B$1003=Analítico!$B110),-(Analítico!F$1&gt;='Fluxo de Gastos Gerais'!$D$4:$D$1003),-(Analítico!F$1&lt;='Fluxo de Gastos Gerais'!$E$4:$E$1003),-('Fluxo de Gastos Gerais'!$C$4:$C$1003))</f>
        <v>0</v>
      </c>
      <c r="G110" s="152">
        <f>SUMPRODUCT(-('Fluxo de Gastos Gerais'!$B$4:$B$1003=Analítico!$B110),-(Analítico!G$1&gt;='Fluxo de Gastos Gerais'!$D$4:$D$1003),-(Analítico!G$1&lt;='Fluxo de Gastos Gerais'!$E$4:$E$1003),-('Fluxo de Gastos Gerais'!$C$4:$C$1003))</f>
        <v>0</v>
      </c>
      <c r="H110" s="152">
        <f>SUMPRODUCT(-('Fluxo de Gastos Gerais'!$B$4:$B$1003=Analítico!$B110),-(Analítico!H$1&gt;='Fluxo de Gastos Gerais'!$D$4:$D$1003),-(Analítico!H$1&lt;='Fluxo de Gastos Gerais'!$E$4:$E$1003),-('Fluxo de Gastos Gerais'!$C$4:$C$1003))</f>
        <v>0</v>
      </c>
      <c r="I110" s="152">
        <f>SUMPRODUCT(-('Fluxo de Gastos Gerais'!$B$4:$B$1003=Analítico!$B110),-(Analítico!I$1&gt;='Fluxo de Gastos Gerais'!$D$4:$D$1003),-(Analítico!I$1&lt;='Fluxo de Gastos Gerais'!$E$4:$E$1003),-('Fluxo de Gastos Gerais'!$C$4:$C$1003))</f>
        <v>0</v>
      </c>
      <c r="J110" s="152">
        <f>SUMPRODUCT(-('Fluxo de Gastos Gerais'!$B$4:$B$1003=Analítico!$B110),-(Analítico!J$1&gt;='Fluxo de Gastos Gerais'!$D$4:$D$1003),-(Analítico!J$1&lt;='Fluxo de Gastos Gerais'!$E$4:$E$1003),-('Fluxo de Gastos Gerais'!$C$4:$C$1003))</f>
        <v>0</v>
      </c>
      <c r="K110" s="152">
        <f>SUMPRODUCT(-('Fluxo de Gastos Gerais'!$B$4:$B$1003=Analítico!$B110),-(Analítico!K$1&gt;='Fluxo de Gastos Gerais'!$D$4:$D$1003),-(Analítico!K$1&lt;='Fluxo de Gastos Gerais'!$E$4:$E$1003),-('Fluxo de Gastos Gerais'!$C$4:$C$1003))</f>
        <v>0</v>
      </c>
      <c r="L110" s="152">
        <f>SUMPRODUCT(-('Fluxo de Gastos Gerais'!$B$4:$B$1003=Analítico!$B110),-(Analítico!L$1&gt;='Fluxo de Gastos Gerais'!$D$4:$D$1003),-(Analítico!L$1&lt;='Fluxo de Gastos Gerais'!$E$4:$E$1003),-('Fluxo de Gastos Gerais'!$C$4:$C$1003))</f>
        <v>0</v>
      </c>
      <c r="M110" s="152">
        <f>SUMPRODUCT(-('Fluxo de Gastos Gerais'!$B$4:$B$1003=Analítico!$B110),-(Analítico!M$1&gt;='Fluxo de Gastos Gerais'!$D$4:$D$1003),-(Analítico!M$1&lt;='Fluxo de Gastos Gerais'!$E$4:$E$1003),-('Fluxo de Gastos Gerais'!$C$4:$C$1003))</f>
        <v>0</v>
      </c>
      <c r="N110" s="152">
        <f>SUMPRODUCT(-('Fluxo de Gastos Gerais'!$B$4:$B$1003=Analítico!$B110),-(Analítico!N$1&gt;='Fluxo de Gastos Gerais'!$D$4:$D$1003),-(Analítico!N$1&lt;='Fluxo de Gastos Gerais'!$E$4:$E$1003),-('Fluxo de Gastos Gerais'!$C$4:$C$1003))</f>
        <v>0</v>
      </c>
      <c r="O110" s="152">
        <f>SUMPRODUCT(-('Fluxo de Gastos Gerais'!$B$4:$B$1003=Analítico!$B110),-(Analítico!O$1&gt;='Fluxo de Gastos Gerais'!$D$4:$D$1003),-(Analítico!O$1&lt;='Fluxo de Gastos Gerais'!$E$4:$E$1003),-('Fluxo de Gastos Gerais'!$C$4:$C$1003))</f>
        <v>0</v>
      </c>
      <c r="P110" s="152">
        <f>SUMPRODUCT(-('Fluxo de Gastos Gerais'!$B$4:$B$1003=Analítico!$B110),-(Analítico!P$1&gt;='Fluxo de Gastos Gerais'!$D$4:$D$1003),-(Analítico!P$1&lt;='Fluxo de Gastos Gerais'!$E$4:$E$1003),-('Fluxo de Gastos Gerais'!$C$4:$C$1003))</f>
        <v>0</v>
      </c>
      <c r="Q110" s="152">
        <f>SUMPRODUCT(-('Fluxo de Gastos Gerais'!$B$4:$B$1003=Analítico!$B110),-(Analítico!Q$1&gt;='Fluxo de Gastos Gerais'!$D$4:$D$1003),-(Analítico!Q$1&lt;='Fluxo de Gastos Gerais'!$E$4:$E$1003),-('Fluxo de Gastos Gerais'!$C$4:$C$1003))</f>
        <v>0</v>
      </c>
      <c r="R110" s="152">
        <f>SUMPRODUCT(-('Fluxo de Gastos Gerais'!$B$4:$B$1003=Analítico!$B110),-(Analítico!R$1&gt;='Fluxo de Gastos Gerais'!$D$4:$D$1003),-(Analítico!R$1&lt;='Fluxo de Gastos Gerais'!$E$4:$E$1003),-('Fluxo de Gastos Gerais'!$C$4:$C$1003))</f>
        <v>0</v>
      </c>
      <c r="S110" s="152">
        <f>SUMPRODUCT(-('Fluxo de Gastos Gerais'!$B$4:$B$1003=Analítico!$B110),-(Analítico!S$1&gt;='Fluxo de Gastos Gerais'!$D$4:$D$1003),-(Analítico!S$1&lt;='Fluxo de Gastos Gerais'!$E$4:$E$1003),-('Fluxo de Gastos Gerais'!$C$4:$C$1003))</f>
        <v>0</v>
      </c>
      <c r="T110" s="152">
        <f>SUMPRODUCT(-('Fluxo de Gastos Gerais'!$B$4:$B$1003=Analítico!$B110),-(Analítico!T$1&gt;='Fluxo de Gastos Gerais'!$D$4:$D$1003),-(Analítico!T$1&lt;='Fluxo de Gastos Gerais'!$E$4:$E$1003),-('Fluxo de Gastos Gerais'!$C$4:$C$1003))</f>
        <v>0</v>
      </c>
      <c r="U110" s="152">
        <f>SUMPRODUCT(-('Fluxo de Gastos Gerais'!$B$4:$B$1003=Analítico!$B110),-(Analítico!U$1&gt;='Fluxo de Gastos Gerais'!$D$4:$D$1003),-(Analítico!U$1&lt;='Fluxo de Gastos Gerais'!$E$4:$E$1003),-('Fluxo de Gastos Gerais'!$C$4:$C$1003))</f>
        <v>0</v>
      </c>
      <c r="V110" s="152">
        <f>SUMPRODUCT(-('Fluxo de Gastos Gerais'!$B$4:$B$1003=Analítico!$B110),-(Analítico!V$1&gt;='Fluxo de Gastos Gerais'!$D$4:$D$1003),-(Analítico!V$1&lt;='Fluxo de Gastos Gerais'!$E$4:$E$1003),-('Fluxo de Gastos Gerais'!$C$4:$C$1003))</f>
        <v>0</v>
      </c>
      <c r="W110" s="152">
        <f>SUMPRODUCT(-('Fluxo de Gastos Gerais'!$B$4:$B$1003=Analítico!$B110),-(Analítico!W$1&gt;='Fluxo de Gastos Gerais'!$D$4:$D$1003),-(Analítico!W$1&lt;='Fluxo de Gastos Gerais'!$E$4:$E$1003),-('Fluxo de Gastos Gerais'!$C$4:$C$1003))</f>
        <v>0</v>
      </c>
      <c r="X110" s="152">
        <f>SUMPRODUCT(-('Fluxo de Gastos Gerais'!$B$4:$B$1003=Analítico!$B110),-(Analítico!X$1&gt;='Fluxo de Gastos Gerais'!$D$4:$D$1003),-(Analítico!X$1&lt;='Fluxo de Gastos Gerais'!$E$4:$E$1003),-('Fluxo de Gastos Gerais'!$C$4:$C$1003))</f>
        <v>0</v>
      </c>
      <c r="Y110" s="152">
        <f>SUMPRODUCT(-('Fluxo de Gastos Gerais'!$B$4:$B$1003=Analítico!$B110),-(Analítico!Y$1&gt;='Fluxo de Gastos Gerais'!$D$4:$D$1003),-(Analítico!Y$1&lt;='Fluxo de Gastos Gerais'!$E$4:$E$1003),-('Fluxo de Gastos Gerais'!$C$4:$C$1003))</f>
        <v>0</v>
      </c>
      <c r="Z110" s="152">
        <f>SUMPRODUCT(-('Fluxo de Gastos Gerais'!$B$4:$B$1003=Analítico!$B110),-(Analítico!Z$1&gt;='Fluxo de Gastos Gerais'!$D$4:$D$1003),-(Analítico!Z$1&lt;='Fluxo de Gastos Gerais'!$E$4:$E$1003),-('Fluxo de Gastos Gerais'!$C$4:$C$1003))</f>
        <v>0</v>
      </c>
      <c r="AA110" s="152">
        <f>SUMPRODUCT(-('Fluxo de Gastos Gerais'!$B$4:$B$1003=Analítico!$B110),-(Analítico!AA$1&gt;='Fluxo de Gastos Gerais'!$D$4:$D$1003),-(Analítico!AA$1&lt;='Fluxo de Gastos Gerais'!$E$4:$E$1003),-('Fluxo de Gastos Gerais'!$C$4:$C$1003))</f>
        <v>0</v>
      </c>
      <c r="AB110" s="152">
        <f>SUMPRODUCT(-('Fluxo de Gastos Gerais'!$B$4:$B$1003=Analítico!$B110),-(Analítico!AB$1&gt;='Fluxo de Gastos Gerais'!$D$4:$D$1003),-(Analítico!AB$1&lt;='Fluxo de Gastos Gerais'!$E$4:$E$1003),-('Fluxo de Gastos Gerais'!$C$4:$C$1003))</f>
        <v>0</v>
      </c>
      <c r="AC110" s="152">
        <f>SUMPRODUCT(-('Fluxo de Gastos Gerais'!$B$4:$B$1003=Analítico!$B110),-(Analítico!AC$1&gt;='Fluxo de Gastos Gerais'!$D$4:$D$1003),-(Analítico!AC$1&lt;='Fluxo de Gastos Gerais'!$E$4:$E$1003),-('Fluxo de Gastos Gerais'!$C$4:$C$1003))</f>
        <v>0</v>
      </c>
      <c r="AD110" s="152">
        <f>SUMPRODUCT(-('Fluxo de Gastos Gerais'!$B$4:$B$1003=Analítico!$B110),-(Analítico!AD$1&gt;='Fluxo de Gastos Gerais'!$D$4:$D$1003),-(Analítico!AD$1&lt;='Fluxo de Gastos Gerais'!$E$4:$E$1003),-('Fluxo de Gastos Gerais'!$C$4:$C$1003))</f>
        <v>0</v>
      </c>
      <c r="AE110" s="152">
        <f>SUMPRODUCT(-('Fluxo de Gastos Gerais'!$B$4:$B$1003=Analítico!$B110),-(Analítico!AE$1&gt;='Fluxo de Gastos Gerais'!$D$4:$D$1003),-(Analítico!AE$1&lt;='Fluxo de Gastos Gerais'!$E$4:$E$1003),-('Fluxo de Gastos Gerais'!$C$4:$C$1003))</f>
        <v>0</v>
      </c>
      <c r="AF110" s="152">
        <f>SUMPRODUCT(-('Fluxo de Gastos Gerais'!$B$4:$B$1003=Analítico!$B110),-(Analítico!AF$1&gt;='Fluxo de Gastos Gerais'!$D$4:$D$1003),-(Analítico!AF$1&lt;='Fluxo de Gastos Gerais'!$E$4:$E$1003),-('Fluxo de Gastos Gerais'!$C$4:$C$1003))</f>
        <v>0</v>
      </c>
      <c r="AG110" s="152">
        <f>SUMPRODUCT(-('Fluxo de Gastos Gerais'!$B$4:$B$1003=Analítico!$B110),-(Analítico!AG$1&gt;='Fluxo de Gastos Gerais'!$D$4:$D$1003),-(Analítico!AG$1&lt;='Fluxo de Gastos Gerais'!$E$4:$E$1003),-('Fluxo de Gastos Gerais'!$C$4:$C$1003))</f>
        <v>0</v>
      </c>
      <c r="AH110" s="152">
        <f>SUMPRODUCT(-('Fluxo de Gastos Gerais'!$B$4:$B$1003=Analítico!$B110),-(Analítico!AH$1&gt;='Fluxo de Gastos Gerais'!$D$4:$D$1003),-(Analítico!AH$1&lt;='Fluxo de Gastos Gerais'!$E$4:$E$1003),-('Fluxo de Gastos Gerais'!$C$4:$C$1003))</f>
        <v>0</v>
      </c>
      <c r="AI110" s="152">
        <f>SUMPRODUCT(-('Fluxo de Gastos Gerais'!$B$4:$B$1003=Analítico!$B110),-(Analítico!AI$1&gt;='Fluxo de Gastos Gerais'!$D$4:$D$1003),-(Analítico!AI$1&lt;='Fluxo de Gastos Gerais'!$E$4:$E$1003),-('Fluxo de Gastos Gerais'!$C$4:$C$1003))</f>
        <v>0</v>
      </c>
      <c r="AJ110" s="152">
        <f>SUMPRODUCT(-('Fluxo de Gastos Gerais'!$B$4:$B$1003=Analítico!$B110),-(Analítico!AJ$1&gt;='Fluxo de Gastos Gerais'!$D$4:$D$1003),-(Analítico!AJ$1&lt;='Fluxo de Gastos Gerais'!$E$4:$E$1003),-('Fluxo de Gastos Gerais'!$C$4:$C$1003))</f>
        <v>0</v>
      </c>
      <c r="AK110" s="152">
        <f>SUMPRODUCT(-('Fluxo de Gastos Gerais'!$B$4:$B$1003=Analítico!$B110),-(Analítico!AK$1&gt;='Fluxo de Gastos Gerais'!$D$4:$D$1003),-(Analítico!AK$1&lt;='Fluxo de Gastos Gerais'!$E$4:$E$1003),-('Fluxo de Gastos Gerais'!$C$4:$C$1003))</f>
        <v>0</v>
      </c>
      <c r="AL110" s="152">
        <f>SUMPRODUCT(-('Fluxo de Gastos Gerais'!$B$4:$B$1003=Analítico!$B110),-(Analítico!AL$1&gt;='Fluxo de Gastos Gerais'!$D$4:$D$1003),-(Analítico!AL$1&lt;='Fluxo de Gastos Gerais'!$E$4:$E$1003),-('Fluxo de Gastos Gerais'!$C$4:$C$1003))</f>
        <v>0</v>
      </c>
      <c r="AM110" s="147">
        <f t="shared" si="50"/>
        <v>0</v>
      </c>
      <c r="AN110" s="159">
        <f t="shared" ca="1" si="51"/>
        <v>0</v>
      </c>
      <c r="AX110" s="254"/>
      <c r="AY110" s="254"/>
    </row>
    <row r="111" spans="1:51" s="101" customFormat="1" ht="23.25" customHeight="1">
      <c r="A111" s="221" t="s">
        <v>248</v>
      </c>
      <c r="B111" s="224" t="s">
        <v>217</v>
      </c>
      <c r="C111" s="152">
        <f>SUMPRODUCT(-('Fluxo de Gastos Gerais'!$B$4:$B$1003=Analítico!$B111),-(Analítico!C$1&gt;='Fluxo de Gastos Gerais'!$D$4:$D$1003),-(Analítico!C$1&lt;='Fluxo de Gastos Gerais'!$E$4:$E$1003),-('Fluxo de Gastos Gerais'!$C$4:$C$1003))</f>
        <v>0</v>
      </c>
      <c r="D111" s="152">
        <f>SUMPRODUCT(-('Fluxo de Gastos Gerais'!$B$4:$B$1003=Analítico!$B111),-(Analítico!D$1&gt;='Fluxo de Gastos Gerais'!$D$4:$D$1003),-(Analítico!D$1&lt;='Fluxo de Gastos Gerais'!$E$4:$E$1003),-('Fluxo de Gastos Gerais'!$C$4:$C$1003))</f>
        <v>0</v>
      </c>
      <c r="E111" s="152">
        <f>SUMPRODUCT(-('Fluxo de Gastos Gerais'!$B$4:$B$1003=Analítico!$B111),-(Analítico!E$1&gt;='Fluxo de Gastos Gerais'!$D$4:$D$1003),-(Analítico!E$1&lt;='Fluxo de Gastos Gerais'!$E$4:$E$1003),-('Fluxo de Gastos Gerais'!$C$4:$C$1003))</f>
        <v>0</v>
      </c>
      <c r="F111" s="152">
        <f>SUMPRODUCT(-('Fluxo de Gastos Gerais'!$B$4:$B$1003=Analítico!$B111),-(Analítico!F$1&gt;='Fluxo de Gastos Gerais'!$D$4:$D$1003),-(Analítico!F$1&lt;='Fluxo de Gastos Gerais'!$E$4:$E$1003),-('Fluxo de Gastos Gerais'!$C$4:$C$1003))</f>
        <v>0</v>
      </c>
      <c r="G111" s="152">
        <f>SUMPRODUCT(-('Fluxo de Gastos Gerais'!$B$4:$B$1003=Analítico!$B111),-(Analítico!G$1&gt;='Fluxo de Gastos Gerais'!$D$4:$D$1003),-(Analítico!G$1&lt;='Fluxo de Gastos Gerais'!$E$4:$E$1003),-('Fluxo de Gastos Gerais'!$C$4:$C$1003))</f>
        <v>0</v>
      </c>
      <c r="H111" s="152">
        <f>SUMPRODUCT(-('Fluxo de Gastos Gerais'!$B$4:$B$1003=Analítico!$B111),-(Analítico!H$1&gt;='Fluxo de Gastos Gerais'!$D$4:$D$1003),-(Analítico!H$1&lt;='Fluxo de Gastos Gerais'!$E$4:$E$1003),-('Fluxo de Gastos Gerais'!$C$4:$C$1003))</f>
        <v>0</v>
      </c>
      <c r="I111" s="152">
        <f>SUMPRODUCT(-('Fluxo de Gastos Gerais'!$B$4:$B$1003=Analítico!$B111),-(Analítico!I$1&gt;='Fluxo de Gastos Gerais'!$D$4:$D$1003),-(Analítico!I$1&lt;='Fluxo de Gastos Gerais'!$E$4:$E$1003),-('Fluxo de Gastos Gerais'!$C$4:$C$1003))</f>
        <v>0</v>
      </c>
      <c r="J111" s="152">
        <f>SUMPRODUCT(-('Fluxo de Gastos Gerais'!$B$4:$B$1003=Analítico!$B111),-(Analítico!J$1&gt;='Fluxo de Gastos Gerais'!$D$4:$D$1003),-(Analítico!J$1&lt;='Fluxo de Gastos Gerais'!$E$4:$E$1003),-('Fluxo de Gastos Gerais'!$C$4:$C$1003))</f>
        <v>0</v>
      </c>
      <c r="K111" s="152">
        <f>SUMPRODUCT(-('Fluxo de Gastos Gerais'!$B$4:$B$1003=Analítico!$B111),-(Analítico!K$1&gt;='Fluxo de Gastos Gerais'!$D$4:$D$1003),-(Analítico!K$1&lt;='Fluxo de Gastos Gerais'!$E$4:$E$1003),-('Fluxo de Gastos Gerais'!$C$4:$C$1003))</f>
        <v>0</v>
      </c>
      <c r="L111" s="152">
        <f>SUMPRODUCT(-('Fluxo de Gastos Gerais'!$B$4:$B$1003=Analítico!$B111),-(Analítico!L$1&gt;='Fluxo de Gastos Gerais'!$D$4:$D$1003),-(Analítico!L$1&lt;='Fluxo de Gastos Gerais'!$E$4:$E$1003),-('Fluxo de Gastos Gerais'!$C$4:$C$1003))</f>
        <v>0</v>
      </c>
      <c r="M111" s="152">
        <f>SUMPRODUCT(-('Fluxo de Gastos Gerais'!$B$4:$B$1003=Analítico!$B111),-(Analítico!M$1&gt;='Fluxo de Gastos Gerais'!$D$4:$D$1003),-(Analítico!M$1&lt;='Fluxo de Gastos Gerais'!$E$4:$E$1003),-('Fluxo de Gastos Gerais'!$C$4:$C$1003))</f>
        <v>0</v>
      </c>
      <c r="N111" s="152">
        <f>SUMPRODUCT(-('Fluxo de Gastos Gerais'!$B$4:$B$1003=Analítico!$B111),-(Analítico!N$1&gt;='Fluxo de Gastos Gerais'!$D$4:$D$1003),-(Analítico!N$1&lt;='Fluxo de Gastos Gerais'!$E$4:$E$1003),-('Fluxo de Gastos Gerais'!$C$4:$C$1003))</f>
        <v>0</v>
      </c>
      <c r="O111" s="152">
        <f>SUMPRODUCT(-('Fluxo de Gastos Gerais'!$B$4:$B$1003=Analítico!$B111),-(Analítico!O$1&gt;='Fluxo de Gastos Gerais'!$D$4:$D$1003),-(Analítico!O$1&lt;='Fluxo de Gastos Gerais'!$E$4:$E$1003),-('Fluxo de Gastos Gerais'!$C$4:$C$1003))</f>
        <v>0</v>
      </c>
      <c r="P111" s="152">
        <f>SUMPRODUCT(-('Fluxo de Gastos Gerais'!$B$4:$B$1003=Analítico!$B111),-(Analítico!P$1&gt;='Fluxo de Gastos Gerais'!$D$4:$D$1003),-(Analítico!P$1&lt;='Fluxo de Gastos Gerais'!$E$4:$E$1003),-('Fluxo de Gastos Gerais'!$C$4:$C$1003))</f>
        <v>0</v>
      </c>
      <c r="Q111" s="152">
        <f>SUMPRODUCT(-('Fluxo de Gastos Gerais'!$B$4:$B$1003=Analítico!$B111),-(Analítico!Q$1&gt;='Fluxo de Gastos Gerais'!$D$4:$D$1003),-(Analítico!Q$1&lt;='Fluxo de Gastos Gerais'!$E$4:$E$1003),-('Fluxo de Gastos Gerais'!$C$4:$C$1003))</f>
        <v>0</v>
      </c>
      <c r="R111" s="152">
        <f>SUMPRODUCT(-('Fluxo de Gastos Gerais'!$B$4:$B$1003=Analítico!$B111),-(Analítico!R$1&gt;='Fluxo de Gastos Gerais'!$D$4:$D$1003),-(Analítico!R$1&lt;='Fluxo de Gastos Gerais'!$E$4:$E$1003),-('Fluxo de Gastos Gerais'!$C$4:$C$1003))</f>
        <v>0</v>
      </c>
      <c r="S111" s="152">
        <f>SUMPRODUCT(-('Fluxo de Gastos Gerais'!$B$4:$B$1003=Analítico!$B111),-(Analítico!S$1&gt;='Fluxo de Gastos Gerais'!$D$4:$D$1003),-(Analítico!S$1&lt;='Fluxo de Gastos Gerais'!$E$4:$E$1003),-('Fluxo de Gastos Gerais'!$C$4:$C$1003))</f>
        <v>0</v>
      </c>
      <c r="T111" s="152">
        <f>SUMPRODUCT(-('Fluxo de Gastos Gerais'!$B$4:$B$1003=Analítico!$B111),-(Analítico!T$1&gt;='Fluxo de Gastos Gerais'!$D$4:$D$1003),-(Analítico!T$1&lt;='Fluxo de Gastos Gerais'!$E$4:$E$1003),-('Fluxo de Gastos Gerais'!$C$4:$C$1003))</f>
        <v>0</v>
      </c>
      <c r="U111" s="152">
        <f>SUMPRODUCT(-('Fluxo de Gastos Gerais'!$B$4:$B$1003=Analítico!$B111),-(Analítico!U$1&gt;='Fluxo de Gastos Gerais'!$D$4:$D$1003),-(Analítico!U$1&lt;='Fluxo de Gastos Gerais'!$E$4:$E$1003),-('Fluxo de Gastos Gerais'!$C$4:$C$1003))</f>
        <v>0</v>
      </c>
      <c r="V111" s="152">
        <f>SUMPRODUCT(-('Fluxo de Gastos Gerais'!$B$4:$B$1003=Analítico!$B111),-(Analítico!V$1&gt;='Fluxo de Gastos Gerais'!$D$4:$D$1003),-(Analítico!V$1&lt;='Fluxo de Gastos Gerais'!$E$4:$E$1003),-('Fluxo de Gastos Gerais'!$C$4:$C$1003))</f>
        <v>0</v>
      </c>
      <c r="W111" s="152">
        <f>SUMPRODUCT(-('Fluxo de Gastos Gerais'!$B$4:$B$1003=Analítico!$B111),-(Analítico!W$1&gt;='Fluxo de Gastos Gerais'!$D$4:$D$1003),-(Analítico!W$1&lt;='Fluxo de Gastos Gerais'!$E$4:$E$1003),-('Fluxo de Gastos Gerais'!$C$4:$C$1003))</f>
        <v>0</v>
      </c>
      <c r="X111" s="152">
        <f>SUMPRODUCT(-('Fluxo de Gastos Gerais'!$B$4:$B$1003=Analítico!$B111),-(Analítico!X$1&gt;='Fluxo de Gastos Gerais'!$D$4:$D$1003),-(Analítico!X$1&lt;='Fluxo de Gastos Gerais'!$E$4:$E$1003),-('Fluxo de Gastos Gerais'!$C$4:$C$1003))</f>
        <v>0</v>
      </c>
      <c r="Y111" s="152">
        <f>SUMPRODUCT(-('Fluxo de Gastos Gerais'!$B$4:$B$1003=Analítico!$B111),-(Analítico!Y$1&gt;='Fluxo de Gastos Gerais'!$D$4:$D$1003),-(Analítico!Y$1&lt;='Fluxo de Gastos Gerais'!$E$4:$E$1003),-('Fluxo de Gastos Gerais'!$C$4:$C$1003))</f>
        <v>0</v>
      </c>
      <c r="Z111" s="152">
        <f>SUMPRODUCT(-('Fluxo de Gastos Gerais'!$B$4:$B$1003=Analítico!$B111),-(Analítico!Z$1&gt;='Fluxo de Gastos Gerais'!$D$4:$D$1003),-(Analítico!Z$1&lt;='Fluxo de Gastos Gerais'!$E$4:$E$1003),-('Fluxo de Gastos Gerais'!$C$4:$C$1003))</f>
        <v>0</v>
      </c>
      <c r="AA111" s="152">
        <f>SUMPRODUCT(-('Fluxo de Gastos Gerais'!$B$4:$B$1003=Analítico!$B111),-(Analítico!AA$1&gt;='Fluxo de Gastos Gerais'!$D$4:$D$1003),-(Analítico!AA$1&lt;='Fluxo de Gastos Gerais'!$E$4:$E$1003),-('Fluxo de Gastos Gerais'!$C$4:$C$1003))</f>
        <v>0</v>
      </c>
      <c r="AB111" s="152">
        <f>SUMPRODUCT(-('Fluxo de Gastos Gerais'!$B$4:$B$1003=Analítico!$B111),-(Analítico!AB$1&gt;='Fluxo de Gastos Gerais'!$D$4:$D$1003),-(Analítico!AB$1&lt;='Fluxo de Gastos Gerais'!$E$4:$E$1003),-('Fluxo de Gastos Gerais'!$C$4:$C$1003))</f>
        <v>0</v>
      </c>
      <c r="AC111" s="152">
        <f>SUMPRODUCT(-('Fluxo de Gastos Gerais'!$B$4:$B$1003=Analítico!$B111),-(Analítico!AC$1&gt;='Fluxo de Gastos Gerais'!$D$4:$D$1003),-(Analítico!AC$1&lt;='Fluxo de Gastos Gerais'!$E$4:$E$1003),-('Fluxo de Gastos Gerais'!$C$4:$C$1003))</f>
        <v>0</v>
      </c>
      <c r="AD111" s="152">
        <f>SUMPRODUCT(-('Fluxo de Gastos Gerais'!$B$4:$B$1003=Analítico!$B111),-(Analítico!AD$1&gt;='Fluxo de Gastos Gerais'!$D$4:$D$1003),-(Analítico!AD$1&lt;='Fluxo de Gastos Gerais'!$E$4:$E$1003),-('Fluxo de Gastos Gerais'!$C$4:$C$1003))</f>
        <v>0</v>
      </c>
      <c r="AE111" s="152">
        <f>SUMPRODUCT(-('Fluxo de Gastos Gerais'!$B$4:$B$1003=Analítico!$B111),-(Analítico!AE$1&gt;='Fluxo de Gastos Gerais'!$D$4:$D$1003),-(Analítico!AE$1&lt;='Fluxo de Gastos Gerais'!$E$4:$E$1003),-('Fluxo de Gastos Gerais'!$C$4:$C$1003))</f>
        <v>0</v>
      </c>
      <c r="AF111" s="152">
        <f>SUMPRODUCT(-('Fluxo de Gastos Gerais'!$B$4:$B$1003=Analítico!$B111),-(Analítico!AF$1&gt;='Fluxo de Gastos Gerais'!$D$4:$D$1003),-(Analítico!AF$1&lt;='Fluxo de Gastos Gerais'!$E$4:$E$1003),-('Fluxo de Gastos Gerais'!$C$4:$C$1003))</f>
        <v>0</v>
      </c>
      <c r="AG111" s="152">
        <f>SUMPRODUCT(-('Fluxo de Gastos Gerais'!$B$4:$B$1003=Analítico!$B111),-(Analítico!AG$1&gt;='Fluxo de Gastos Gerais'!$D$4:$D$1003),-(Analítico!AG$1&lt;='Fluxo de Gastos Gerais'!$E$4:$E$1003),-('Fluxo de Gastos Gerais'!$C$4:$C$1003))</f>
        <v>0</v>
      </c>
      <c r="AH111" s="152">
        <f>SUMPRODUCT(-('Fluxo de Gastos Gerais'!$B$4:$B$1003=Analítico!$B111),-(Analítico!AH$1&gt;='Fluxo de Gastos Gerais'!$D$4:$D$1003),-(Analítico!AH$1&lt;='Fluxo de Gastos Gerais'!$E$4:$E$1003),-('Fluxo de Gastos Gerais'!$C$4:$C$1003))</f>
        <v>0</v>
      </c>
      <c r="AI111" s="152">
        <f>SUMPRODUCT(-('Fluxo de Gastos Gerais'!$B$4:$B$1003=Analítico!$B111),-(Analítico!AI$1&gt;='Fluxo de Gastos Gerais'!$D$4:$D$1003),-(Analítico!AI$1&lt;='Fluxo de Gastos Gerais'!$E$4:$E$1003),-('Fluxo de Gastos Gerais'!$C$4:$C$1003))</f>
        <v>0</v>
      </c>
      <c r="AJ111" s="152">
        <f>SUMPRODUCT(-('Fluxo de Gastos Gerais'!$B$4:$B$1003=Analítico!$B111),-(Analítico!AJ$1&gt;='Fluxo de Gastos Gerais'!$D$4:$D$1003),-(Analítico!AJ$1&lt;='Fluxo de Gastos Gerais'!$E$4:$E$1003),-('Fluxo de Gastos Gerais'!$C$4:$C$1003))</f>
        <v>0</v>
      </c>
      <c r="AK111" s="152">
        <f>SUMPRODUCT(-('Fluxo de Gastos Gerais'!$B$4:$B$1003=Analítico!$B111),-(Analítico!AK$1&gt;='Fluxo de Gastos Gerais'!$D$4:$D$1003),-(Analítico!AK$1&lt;='Fluxo de Gastos Gerais'!$E$4:$E$1003),-('Fluxo de Gastos Gerais'!$C$4:$C$1003))</f>
        <v>0</v>
      </c>
      <c r="AL111" s="152">
        <f>SUMPRODUCT(-('Fluxo de Gastos Gerais'!$B$4:$B$1003=Analítico!$B111),-(Analítico!AL$1&gt;='Fluxo de Gastos Gerais'!$D$4:$D$1003),-(Analítico!AL$1&lt;='Fluxo de Gastos Gerais'!$E$4:$E$1003),-('Fluxo de Gastos Gerais'!$C$4:$C$1003))</f>
        <v>0</v>
      </c>
      <c r="AM111" s="147">
        <f t="shared" si="50"/>
        <v>0</v>
      </c>
      <c r="AN111" s="159">
        <f t="shared" ca="1" si="51"/>
        <v>0</v>
      </c>
      <c r="AX111" s="254"/>
      <c r="AY111" s="254"/>
    </row>
    <row r="112" spans="1:51" s="101" customFormat="1" ht="23.25" customHeight="1">
      <c r="A112" s="221" t="s">
        <v>249</v>
      </c>
      <c r="B112" s="224" t="s">
        <v>366</v>
      </c>
      <c r="C112" s="152">
        <f>SUMPRODUCT(-('Fluxo de Gastos Gerais'!$B$4:$B$1003=Analítico!$B112),-(Analítico!C$1&gt;='Fluxo de Gastos Gerais'!$D$4:$D$1003),-(Analítico!C$1&lt;='Fluxo de Gastos Gerais'!$E$4:$E$1003),-('Fluxo de Gastos Gerais'!$C$4:$C$1003))</f>
        <v>0</v>
      </c>
      <c r="D112" s="152">
        <f>SUMPRODUCT(-('Fluxo de Gastos Gerais'!$B$4:$B$1003=Analítico!$B112),-(Analítico!D$1&gt;='Fluxo de Gastos Gerais'!$D$4:$D$1003),-(Analítico!D$1&lt;='Fluxo de Gastos Gerais'!$E$4:$E$1003),-('Fluxo de Gastos Gerais'!$C$4:$C$1003))</f>
        <v>0</v>
      </c>
      <c r="E112" s="152">
        <f>SUMPRODUCT(-('Fluxo de Gastos Gerais'!$B$4:$B$1003=Analítico!$B112),-(Analítico!E$1&gt;='Fluxo de Gastos Gerais'!$D$4:$D$1003),-(Analítico!E$1&lt;='Fluxo de Gastos Gerais'!$E$4:$E$1003),-('Fluxo de Gastos Gerais'!$C$4:$C$1003))</f>
        <v>0</v>
      </c>
      <c r="F112" s="152">
        <f>SUMPRODUCT(-('Fluxo de Gastos Gerais'!$B$4:$B$1003=Analítico!$B112),-(Analítico!F$1&gt;='Fluxo de Gastos Gerais'!$D$4:$D$1003),-(Analítico!F$1&lt;='Fluxo de Gastos Gerais'!$E$4:$E$1003),-('Fluxo de Gastos Gerais'!$C$4:$C$1003))</f>
        <v>0</v>
      </c>
      <c r="G112" s="152">
        <f>SUMPRODUCT(-('Fluxo de Gastos Gerais'!$B$4:$B$1003=Analítico!$B112),-(Analítico!G$1&gt;='Fluxo de Gastos Gerais'!$D$4:$D$1003),-(Analítico!G$1&lt;='Fluxo de Gastos Gerais'!$E$4:$E$1003),-('Fluxo de Gastos Gerais'!$C$4:$C$1003))</f>
        <v>0</v>
      </c>
      <c r="H112" s="152">
        <f>SUMPRODUCT(-('Fluxo de Gastos Gerais'!$B$4:$B$1003=Analítico!$B112),-(Analítico!H$1&gt;='Fluxo de Gastos Gerais'!$D$4:$D$1003),-(Analítico!H$1&lt;='Fluxo de Gastos Gerais'!$E$4:$E$1003),-('Fluxo de Gastos Gerais'!$C$4:$C$1003))</f>
        <v>0</v>
      </c>
      <c r="I112" s="152">
        <f>SUMPRODUCT(-('Fluxo de Gastos Gerais'!$B$4:$B$1003=Analítico!$B112),-(Analítico!I$1&gt;='Fluxo de Gastos Gerais'!$D$4:$D$1003),-(Analítico!I$1&lt;='Fluxo de Gastos Gerais'!$E$4:$E$1003),-('Fluxo de Gastos Gerais'!$C$4:$C$1003))</f>
        <v>0</v>
      </c>
      <c r="J112" s="152">
        <f>SUMPRODUCT(-('Fluxo de Gastos Gerais'!$B$4:$B$1003=Analítico!$B112),-(Analítico!J$1&gt;='Fluxo de Gastos Gerais'!$D$4:$D$1003),-(Analítico!J$1&lt;='Fluxo de Gastos Gerais'!$E$4:$E$1003),-('Fluxo de Gastos Gerais'!$C$4:$C$1003))</f>
        <v>0</v>
      </c>
      <c r="K112" s="152">
        <f>SUMPRODUCT(-('Fluxo de Gastos Gerais'!$B$4:$B$1003=Analítico!$B112),-(Analítico!K$1&gt;='Fluxo de Gastos Gerais'!$D$4:$D$1003),-(Analítico!K$1&lt;='Fluxo de Gastos Gerais'!$E$4:$E$1003),-('Fluxo de Gastos Gerais'!$C$4:$C$1003))</f>
        <v>0</v>
      </c>
      <c r="L112" s="152">
        <f>SUMPRODUCT(-('Fluxo de Gastos Gerais'!$B$4:$B$1003=Analítico!$B112),-(Analítico!L$1&gt;='Fluxo de Gastos Gerais'!$D$4:$D$1003),-(Analítico!L$1&lt;='Fluxo de Gastos Gerais'!$E$4:$E$1003),-('Fluxo de Gastos Gerais'!$C$4:$C$1003))</f>
        <v>0</v>
      </c>
      <c r="M112" s="152">
        <f>SUMPRODUCT(-('Fluxo de Gastos Gerais'!$B$4:$B$1003=Analítico!$B112),-(Analítico!M$1&gt;='Fluxo de Gastos Gerais'!$D$4:$D$1003),-(Analítico!M$1&lt;='Fluxo de Gastos Gerais'!$E$4:$E$1003),-('Fluxo de Gastos Gerais'!$C$4:$C$1003))</f>
        <v>0</v>
      </c>
      <c r="N112" s="152">
        <f>SUMPRODUCT(-('Fluxo de Gastos Gerais'!$B$4:$B$1003=Analítico!$B112),-(Analítico!N$1&gt;='Fluxo de Gastos Gerais'!$D$4:$D$1003),-(Analítico!N$1&lt;='Fluxo de Gastos Gerais'!$E$4:$E$1003),-('Fluxo de Gastos Gerais'!$C$4:$C$1003))</f>
        <v>0</v>
      </c>
      <c r="O112" s="152">
        <f>SUMPRODUCT(-('Fluxo de Gastos Gerais'!$B$4:$B$1003=Analítico!$B112),-(Analítico!O$1&gt;='Fluxo de Gastos Gerais'!$D$4:$D$1003),-(Analítico!O$1&lt;='Fluxo de Gastos Gerais'!$E$4:$E$1003),-('Fluxo de Gastos Gerais'!$C$4:$C$1003))</f>
        <v>0</v>
      </c>
      <c r="P112" s="152">
        <f>SUMPRODUCT(-('Fluxo de Gastos Gerais'!$B$4:$B$1003=Analítico!$B112),-(Analítico!P$1&gt;='Fluxo de Gastos Gerais'!$D$4:$D$1003),-(Analítico!P$1&lt;='Fluxo de Gastos Gerais'!$E$4:$E$1003),-('Fluxo de Gastos Gerais'!$C$4:$C$1003))</f>
        <v>0</v>
      </c>
      <c r="Q112" s="152">
        <f>SUMPRODUCT(-('Fluxo de Gastos Gerais'!$B$4:$B$1003=Analítico!$B112),-(Analítico!Q$1&gt;='Fluxo de Gastos Gerais'!$D$4:$D$1003),-(Analítico!Q$1&lt;='Fluxo de Gastos Gerais'!$E$4:$E$1003),-('Fluxo de Gastos Gerais'!$C$4:$C$1003))</f>
        <v>0</v>
      </c>
      <c r="R112" s="152">
        <f>SUMPRODUCT(-('Fluxo de Gastos Gerais'!$B$4:$B$1003=Analítico!$B112),-(Analítico!R$1&gt;='Fluxo de Gastos Gerais'!$D$4:$D$1003),-(Analítico!R$1&lt;='Fluxo de Gastos Gerais'!$E$4:$E$1003),-('Fluxo de Gastos Gerais'!$C$4:$C$1003))</f>
        <v>0</v>
      </c>
      <c r="S112" s="152">
        <f>SUMPRODUCT(-('Fluxo de Gastos Gerais'!$B$4:$B$1003=Analítico!$B112),-(Analítico!S$1&gt;='Fluxo de Gastos Gerais'!$D$4:$D$1003),-(Analítico!S$1&lt;='Fluxo de Gastos Gerais'!$E$4:$E$1003),-('Fluxo de Gastos Gerais'!$C$4:$C$1003))</f>
        <v>0</v>
      </c>
      <c r="T112" s="152">
        <f>SUMPRODUCT(-('Fluxo de Gastos Gerais'!$B$4:$B$1003=Analítico!$B112),-(Analítico!T$1&gt;='Fluxo de Gastos Gerais'!$D$4:$D$1003),-(Analítico!T$1&lt;='Fluxo de Gastos Gerais'!$E$4:$E$1003),-('Fluxo de Gastos Gerais'!$C$4:$C$1003))</f>
        <v>0</v>
      </c>
      <c r="U112" s="152">
        <f>SUMPRODUCT(-('Fluxo de Gastos Gerais'!$B$4:$B$1003=Analítico!$B112),-(Analítico!U$1&gt;='Fluxo de Gastos Gerais'!$D$4:$D$1003),-(Analítico!U$1&lt;='Fluxo de Gastos Gerais'!$E$4:$E$1003),-('Fluxo de Gastos Gerais'!$C$4:$C$1003))</f>
        <v>0</v>
      </c>
      <c r="V112" s="152">
        <f>SUMPRODUCT(-('Fluxo de Gastos Gerais'!$B$4:$B$1003=Analítico!$B112),-(Analítico!V$1&gt;='Fluxo de Gastos Gerais'!$D$4:$D$1003),-(Analítico!V$1&lt;='Fluxo de Gastos Gerais'!$E$4:$E$1003),-('Fluxo de Gastos Gerais'!$C$4:$C$1003))</f>
        <v>0</v>
      </c>
      <c r="W112" s="152">
        <f>SUMPRODUCT(-('Fluxo de Gastos Gerais'!$B$4:$B$1003=Analítico!$B112),-(Analítico!W$1&gt;='Fluxo de Gastos Gerais'!$D$4:$D$1003),-(Analítico!W$1&lt;='Fluxo de Gastos Gerais'!$E$4:$E$1003),-('Fluxo de Gastos Gerais'!$C$4:$C$1003))</f>
        <v>0</v>
      </c>
      <c r="X112" s="152">
        <f>SUMPRODUCT(-('Fluxo de Gastos Gerais'!$B$4:$B$1003=Analítico!$B112),-(Analítico!X$1&gt;='Fluxo de Gastos Gerais'!$D$4:$D$1003),-(Analítico!X$1&lt;='Fluxo de Gastos Gerais'!$E$4:$E$1003),-('Fluxo de Gastos Gerais'!$C$4:$C$1003))</f>
        <v>0</v>
      </c>
      <c r="Y112" s="152">
        <f>SUMPRODUCT(-('Fluxo de Gastos Gerais'!$B$4:$B$1003=Analítico!$B112),-(Analítico!Y$1&gt;='Fluxo de Gastos Gerais'!$D$4:$D$1003),-(Analítico!Y$1&lt;='Fluxo de Gastos Gerais'!$E$4:$E$1003),-('Fluxo de Gastos Gerais'!$C$4:$C$1003))</f>
        <v>0</v>
      </c>
      <c r="Z112" s="152">
        <f>SUMPRODUCT(-('Fluxo de Gastos Gerais'!$B$4:$B$1003=Analítico!$B112),-(Analítico!Z$1&gt;='Fluxo de Gastos Gerais'!$D$4:$D$1003),-(Analítico!Z$1&lt;='Fluxo de Gastos Gerais'!$E$4:$E$1003),-('Fluxo de Gastos Gerais'!$C$4:$C$1003))</f>
        <v>0</v>
      </c>
      <c r="AA112" s="152">
        <f>SUMPRODUCT(-('Fluxo de Gastos Gerais'!$B$4:$B$1003=Analítico!$B112),-(Analítico!AA$1&gt;='Fluxo de Gastos Gerais'!$D$4:$D$1003),-(Analítico!AA$1&lt;='Fluxo de Gastos Gerais'!$E$4:$E$1003),-('Fluxo de Gastos Gerais'!$C$4:$C$1003))</f>
        <v>0</v>
      </c>
      <c r="AB112" s="152">
        <f>SUMPRODUCT(-('Fluxo de Gastos Gerais'!$B$4:$B$1003=Analítico!$B112),-(Analítico!AB$1&gt;='Fluxo de Gastos Gerais'!$D$4:$D$1003),-(Analítico!AB$1&lt;='Fluxo de Gastos Gerais'!$E$4:$E$1003),-('Fluxo de Gastos Gerais'!$C$4:$C$1003))</f>
        <v>0</v>
      </c>
      <c r="AC112" s="152">
        <f>SUMPRODUCT(-('Fluxo de Gastos Gerais'!$B$4:$B$1003=Analítico!$B112),-(Analítico!AC$1&gt;='Fluxo de Gastos Gerais'!$D$4:$D$1003),-(Analítico!AC$1&lt;='Fluxo de Gastos Gerais'!$E$4:$E$1003),-('Fluxo de Gastos Gerais'!$C$4:$C$1003))</f>
        <v>0</v>
      </c>
      <c r="AD112" s="152">
        <f>SUMPRODUCT(-('Fluxo de Gastos Gerais'!$B$4:$B$1003=Analítico!$B112),-(Analítico!AD$1&gt;='Fluxo de Gastos Gerais'!$D$4:$D$1003),-(Analítico!AD$1&lt;='Fluxo de Gastos Gerais'!$E$4:$E$1003),-('Fluxo de Gastos Gerais'!$C$4:$C$1003))</f>
        <v>0</v>
      </c>
      <c r="AE112" s="152">
        <f>SUMPRODUCT(-('Fluxo de Gastos Gerais'!$B$4:$B$1003=Analítico!$B112),-(Analítico!AE$1&gt;='Fluxo de Gastos Gerais'!$D$4:$D$1003),-(Analítico!AE$1&lt;='Fluxo de Gastos Gerais'!$E$4:$E$1003),-('Fluxo de Gastos Gerais'!$C$4:$C$1003))</f>
        <v>0</v>
      </c>
      <c r="AF112" s="152">
        <f>SUMPRODUCT(-('Fluxo de Gastos Gerais'!$B$4:$B$1003=Analítico!$B112),-(Analítico!AF$1&gt;='Fluxo de Gastos Gerais'!$D$4:$D$1003),-(Analítico!AF$1&lt;='Fluxo de Gastos Gerais'!$E$4:$E$1003),-('Fluxo de Gastos Gerais'!$C$4:$C$1003))</f>
        <v>0</v>
      </c>
      <c r="AG112" s="152">
        <f>SUMPRODUCT(-('Fluxo de Gastos Gerais'!$B$4:$B$1003=Analítico!$B112),-(Analítico!AG$1&gt;='Fluxo de Gastos Gerais'!$D$4:$D$1003),-(Analítico!AG$1&lt;='Fluxo de Gastos Gerais'!$E$4:$E$1003),-('Fluxo de Gastos Gerais'!$C$4:$C$1003))</f>
        <v>0</v>
      </c>
      <c r="AH112" s="152">
        <f>SUMPRODUCT(-('Fluxo de Gastos Gerais'!$B$4:$B$1003=Analítico!$B112),-(Analítico!AH$1&gt;='Fluxo de Gastos Gerais'!$D$4:$D$1003),-(Analítico!AH$1&lt;='Fluxo de Gastos Gerais'!$E$4:$E$1003),-('Fluxo de Gastos Gerais'!$C$4:$C$1003))</f>
        <v>0</v>
      </c>
      <c r="AI112" s="152">
        <f>SUMPRODUCT(-('Fluxo de Gastos Gerais'!$B$4:$B$1003=Analítico!$B112),-(Analítico!AI$1&gt;='Fluxo de Gastos Gerais'!$D$4:$D$1003),-(Analítico!AI$1&lt;='Fluxo de Gastos Gerais'!$E$4:$E$1003),-('Fluxo de Gastos Gerais'!$C$4:$C$1003))</f>
        <v>0</v>
      </c>
      <c r="AJ112" s="152">
        <f>SUMPRODUCT(-('Fluxo de Gastos Gerais'!$B$4:$B$1003=Analítico!$B112),-(Analítico!AJ$1&gt;='Fluxo de Gastos Gerais'!$D$4:$D$1003),-(Analítico!AJ$1&lt;='Fluxo de Gastos Gerais'!$E$4:$E$1003),-('Fluxo de Gastos Gerais'!$C$4:$C$1003))</f>
        <v>0</v>
      </c>
      <c r="AK112" s="152">
        <f>SUMPRODUCT(-('Fluxo de Gastos Gerais'!$B$4:$B$1003=Analítico!$B112),-(Analítico!AK$1&gt;='Fluxo de Gastos Gerais'!$D$4:$D$1003),-(Analítico!AK$1&lt;='Fluxo de Gastos Gerais'!$E$4:$E$1003),-('Fluxo de Gastos Gerais'!$C$4:$C$1003))</f>
        <v>0</v>
      </c>
      <c r="AL112" s="152">
        <f>SUMPRODUCT(-('Fluxo de Gastos Gerais'!$B$4:$B$1003=Analítico!$B112),-(Analítico!AL$1&gt;='Fluxo de Gastos Gerais'!$D$4:$D$1003),-(Analítico!AL$1&lt;='Fluxo de Gastos Gerais'!$E$4:$E$1003),-('Fluxo de Gastos Gerais'!$C$4:$C$1003))</f>
        <v>0</v>
      </c>
      <c r="AM112" s="147">
        <f t="shared" si="50"/>
        <v>0</v>
      </c>
      <c r="AN112" s="159">
        <f t="shared" ca="1" si="51"/>
        <v>0</v>
      </c>
      <c r="AX112" s="254"/>
      <c r="AY112" s="254"/>
    </row>
    <row r="113" spans="1:51" s="101" customFormat="1" ht="23.25" customHeight="1">
      <c r="A113" s="221" t="s">
        <v>250</v>
      </c>
      <c r="B113" s="224" t="s">
        <v>193</v>
      </c>
      <c r="C113" s="152">
        <f>SUMPRODUCT(-('Fluxo de Gastos Gerais'!$B$4:$B$1003=Analítico!$B113),-(Analítico!C$1&gt;='Fluxo de Gastos Gerais'!$D$4:$D$1003),-(Analítico!C$1&lt;='Fluxo de Gastos Gerais'!$E$4:$E$1003),-('Fluxo de Gastos Gerais'!$C$4:$C$1003))</f>
        <v>0</v>
      </c>
      <c r="D113" s="152">
        <f>SUMPRODUCT(-('Fluxo de Gastos Gerais'!$B$4:$B$1003=Analítico!$B113),-(Analítico!D$1&gt;='Fluxo de Gastos Gerais'!$D$4:$D$1003),-(Analítico!D$1&lt;='Fluxo de Gastos Gerais'!$E$4:$E$1003),-('Fluxo de Gastos Gerais'!$C$4:$C$1003))</f>
        <v>0</v>
      </c>
      <c r="E113" s="152">
        <f>SUMPRODUCT(-('Fluxo de Gastos Gerais'!$B$4:$B$1003=Analítico!$B113),-(Analítico!E$1&gt;='Fluxo de Gastos Gerais'!$D$4:$D$1003),-(Analítico!E$1&lt;='Fluxo de Gastos Gerais'!$E$4:$E$1003),-('Fluxo de Gastos Gerais'!$C$4:$C$1003))</f>
        <v>0</v>
      </c>
      <c r="F113" s="152">
        <f>SUMPRODUCT(-('Fluxo de Gastos Gerais'!$B$4:$B$1003=Analítico!$B113),-(Analítico!F$1&gt;='Fluxo de Gastos Gerais'!$D$4:$D$1003),-(Analítico!F$1&lt;='Fluxo de Gastos Gerais'!$E$4:$E$1003),-('Fluxo de Gastos Gerais'!$C$4:$C$1003))</f>
        <v>0</v>
      </c>
      <c r="G113" s="152">
        <f>SUMPRODUCT(-('Fluxo de Gastos Gerais'!$B$4:$B$1003=Analítico!$B113),-(Analítico!G$1&gt;='Fluxo de Gastos Gerais'!$D$4:$D$1003),-(Analítico!G$1&lt;='Fluxo de Gastos Gerais'!$E$4:$E$1003),-('Fluxo de Gastos Gerais'!$C$4:$C$1003))</f>
        <v>0</v>
      </c>
      <c r="H113" s="152">
        <f>SUMPRODUCT(-('Fluxo de Gastos Gerais'!$B$4:$B$1003=Analítico!$B113),-(Analítico!H$1&gt;='Fluxo de Gastos Gerais'!$D$4:$D$1003),-(Analítico!H$1&lt;='Fluxo de Gastos Gerais'!$E$4:$E$1003),-('Fluxo de Gastos Gerais'!$C$4:$C$1003))</f>
        <v>0</v>
      </c>
      <c r="I113" s="152">
        <f>SUMPRODUCT(-('Fluxo de Gastos Gerais'!$B$4:$B$1003=Analítico!$B113),-(Analítico!I$1&gt;='Fluxo de Gastos Gerais'!$D$4:$D$1003),-(Analítico!I$1&lt;='Fluxo de Gastos Gerais'!$E$4:$E$1003),-('Fluxo de Gastos Gerais'!$C$4:$C$1003))</f>
        <v>0</v>
      </c>
      <c r="J113" s="152">
        <f>SUMPRODUCT(-('Fluxo de Gastos Gerais'!$B$4:$B$1003=Analítico!$B113),-(Analítico!J$1&gt;='Fluxo de Gastos Gerais'!$D$4:$D$1003),-(Analítico!J$1&lt;='Fluxo de Gastos Gerais'!$E$4:$E$1003),-('Fluxo de Gastos Gerais'!$C$4:$C$1003))</f>
        <v>0</v>
      </c>
      <c r="K113" s="152">
        <f>SUMPRODUCT(-('Fluxo de Gastos Gerais'!$B$4:$B$1003=Analítico!$B113),-(Analítico!K$1&gt;='Fluxo de Gastos Gerais'!$D$4:$D$1003),-(Analítico!K$1&lt;='Fluxo de Gastos Gerais'!$E$4:$E$1003),-('Fluxo de Gastos Gerais'!$C$4:$C$1003))</f>
        <v>0</v>
      </c>
      <c r="L113" s="152">
        <f>SUMPRODUCT(-('Fluxo de Gastos Gerais'!$B$4:$B$1003=Analítico!$B113),-(Analítico!L$1&gt;='Fluxo de Gastos Gerais'!$D$4:$D$1003),-(Analítico!L$1&lt;='Fluxo de Gastos Gerais'!$E$4:$E$1003),-('Fluxo de Gastos Gerais'!$C$4:$C$1003))</f>
        <v>0</v>
      </c>
      <c r="M113" s="152">
        <f>SUMPRODUCT(-('Fluxo de Gastos Gerais'!$B$4:$B$1003=Analítico!$B113),-(Analítico!M$1&gt;='Fluxo de Gastos Gerais'!$D$4:$D$1003),-(Analítico!M$1&lt;='Fluxo de Gastos Gerais'!$E$4:$E$1003),-('Fluxo de Gastos Gerais'!$C$4:$C$1003))</f>
        <v>0</v>
      </c>
      <c r="N113" s="152">
        <f>SUMPRODUCT(-('Fluxo de Gastos Gerais'!$B$4:$B$1003=Analítico!$B113),-(Analítico!N$1&gt;='Fluxo de Gastos Gerais'!$D$4:$D$1003),-(Analítico!N$1&lt;='Fluxo de Gastos Gerais'!$E$4:$E$1003),-('Fluxo de Gastos Gerais'!$C$4:$C$1003))</f>
        <v>0</v>
      </c>
      <c r="O113" s="152">
        <f>SUMPRODUCT(-('Fluxo de Gastos Gerais'!$B$4:$B$1003=Analítico!$B113),-(Analítico!O$1&gt;='Fluxo de Gastos Gerais'!$D$4:$D$1003),-(Analítico!O$1&lt;='Fluxo de Gastos Gerais'!$E$4:$E$1003),-('Fluxo de Gastos Gerais'!$C$4:$C$1003))</f>
        <v>0</v>
      </c>
      <c r="P113" s="152">
        <f>SUMPRODUCT(-('Fluxo de Gastos Gerais'!$B$4:$B$1003=Analítico!$B113),-(Analítico!P$1&gt;='Fluxo de Gastos Gerais'!$D$4:$D$1003),-(Analítico!P$1&lt;='Fluxo de Gastos Gerais'!$E$4:$E$1003),-('Fluxo de Gastos Gerais'!$C$4:$C$1003))</f>
        <v>0</v>
      </c>
      <c r="Q113" s="152">
        <f>SUMPRODUCT(-('Fluxo de Gastos Gerais'!$B$4:$B$1003=Analítico!$B113),-(Analítico!Q$1&gt;='Fluxo de Gastos Gerais'!$D$4:$D$1003),-(Analítico!Q$1&lt;='Fluxo de Gastos Gerais'!$E$4:$E$1003),-('Fluxo de Gastos Gerais'!$C$4:$C$1003))</f>
        <v>0</v>
      </c>
      <c r="R113" s="152">
        <f>SUMPRODUCT(-('Fluxo de Gastos Gerais'!$B$4:$B$1003=Analítico!$B113),-(Analítico!R$1&gt;='Fluxo de Gastos Gerais'!$D$4:$D$1003),-(Analítico!R$1&lt;='Fluxo de Gastos Gerais'!$E$4:$E$1003),-('Fluxo de Gastos Gerais'!$C$4:$C$1003))</f>
        <v>0</v>
      </c>
      <c r="S113" s="152">
        <f>SUMPRODUCT(-('Fluxo de Gastos Gerais'!$B$4:$B$1003=Analítico!$B113),-(Analítico!S$1&gt;='Fluxo de Gastos Gerais'!$D$4:$D$1003),-(Analítico!S$1&lt;='Fluxo de Gastos Gerais'!$E$4:$E$1003),-('Fluxo de Gastos Gerais'!$C$4:$C$1003))</f>
        <v>0</v>
      </c>
      <c r="T113" s="152">
        <f>SUMPRODUCT(-('Fluxo de Gastos Gerais'!$B$4:$B$1003=Analítico!$B113),-(Analítico!T$1&gt;='Fluxo de Gastos Gerais'!$D$4:$D$1003),-(Analítico!T$1&lt;='Fluxo de Gastos Gerais'!$E$4:$E$1003),-('Fluxo de Gastos Gerais'!$C$4:$C$1003))</f>
        <v>0</v>
      </c>
      <c r="U113" s="152">
        <f>SUMPRODUCT(-('Fluxo de Gastos Gerais'!$B$4:$B$1003=Analítico!$B113),-(Analítico!U$1&gt;='Fluxo de Gastos Gerais'!$D$4:$D$1003),-(Analítico!U$1&lt;='Fluxo de Gastos Gerais'!$E$4:$E$1003),-('Fluxo de Gastos Gerais'!$C$4:$C$1003))</f>
        <v>0</v>
      </c>
      <c r="V113" s="152">
        <f>SUMPRODUCT(-('Fluxo de Gastos Gerais'!$B$4:$B$1003=Analítico!$B113),-(Analítico!V$1&gt;='Fluxo de Gastos Gerais'!$D$4:$D$1003),-(Analítico!V$1&lt;='Fluxo de Gastos Gerais'!$E$4:$E$1003),-('Fluxo de Gastos Gerais'!$C$4:$C$1003))</f>
        <v>0</v>
      </c>
      <c r="W113" s="152">
        <f>SUMPRODUCT(-('Fluxo de Gastos Gerais'!$B$4:$B$1003=Analítico!$B113),-(Analítico!W$1&gt;='Fluxo de Gastos Gerais'!$D$4:$D$1003),-(Analítico!W$1&lt;='Fluxo de Gastos Gerais'!$E$4:$E$1003),-('Fluxo de Gastos Gerais'!$C$4:$C$1003))</f>
        <v>0</v>
      </c>
      <c r="X113" s="152">
        <f>SUMPRODUCT(-('Fluxo de Gastos Gerais'!$B$4:$B$1003=Analítico!$B113),-(Analítico!X$1&gt;='Fluxo de Gastos Gerais'!$D$4:$D$1003),-(Analítico!X$1&lt;='Fluxo de Gastos Gerais'!$E$4:$E$1003),-('Fluxo de Gastos Gerais'!$C$4:$C$1003))</f>
        <v>0</v>
      </c>
      <c r="Y113" s="152">
        <f>SUMPRODUCT(-('Fluxo de Gastos Gerais'!$B$4:$B$1003=Analítico!$B113),-(Analítico!Y$1&gt;='Fluxo de Gastos Gerais'!$D$4:$D$1003),-(Analítico!Y$1&lt;='Fluxo de Gastos Gerais'!$E$4:$E$1003),-('Fluxo de Gastos Gerais'!$C$4:$C$1003))</f>
        <v>0</v>
      </c>
      <c r="Z113" s="152">
        <f>SUMPRODUCT(-('Fluxo de Gastos Gerais'!$B$4:$B$1003=Analítico!$B113),-(Analítico!Z$1&gt;='Fluxo de Gastos Gerais'!$D$4:$D$1003),-(Analítico!Z$1&lt;='Fluxo de Gastos Gerais'!$E$4:$E$1003),-('Fluxo de Gastos Gerais'!$C$4:$C$1003))</f>
        <v>0</v>
      </c>
      <c r="AA113" s="152">
        <f>SUMPRODUCT(-('Fluxo de Gastos Gerais'!$B$4:$B$1003=Analítico!$B113),-(Analítico!AA$1&gt;='Fluxo de Gastos Gerais'!$D$4:$D$1003),-(Analítico!AA$1&lt;='Fluxo de Gastos Gerais'!$E$4:$E$1003),-('Fluxo de Gastos Gerais'!$C$4:$C$1003))</f>
        <v>0</v>
      </c>
      <c r="AB113" s="152">
        <f>SUMPRODUCT(-('Fluxo de Gastos Gerais'!$B$4:$B$1003=Analítico!$B113),-(Analítico!AB$1&gt;='Fluxo de Gastos Gerais'!$D$4:$D$1003),-(Analítico!AB$1&lt;='Fluxo de Gastos Gerais'!$E$4:$E$1003),-('Fluxo de Gastos Gerais'!$C$4:$C$1003))</f>
        <v>0</v>
      </c>
      <c r="AC113" s="152">
        <f>SUMPRODUCT(-('Fluxo de Gastos Gerais'!$B$4:$B$1003=Analítico!$B113),-(Analítico!AC$1&gt;='Fluxo de Gastos Gerais'!$D$4:$D$1003),-(Analítico!AC$1&lt;='Fluxo de Gastos Gerais'!$E$4:$E$1003),-('Fluxo de Gastos Gerais'!$C$4:$C$1003))</f>
        <v>0</v>
      </c>
      <c r="AD113" s="152">
        <f>SUMPRODUCT(-('Fluxo de Gastos Gerais'!$B$4:$B$1003=Analítico!$B113),-(Analítico!AD$1&gt;='Fluxo de Gastos Gerais'!$D$4:$D$1003),-(Analítico!AD$1&lt;='Fluxo de Gastos Gerais'!$E$4:$E$1003),-('Fluxo de Gastos Gerais'!$C$4:$C$1003))</f>
        <v>0</v>
      </c>
      <c r="AE113" s="152">
        <f>SUMPRODUCT(-('Fluxo de Gastos Gerais'!$B$4:$B$1003=Analítico!$B113),-(Analítico!AE$1&gt;='Fluxo de Gastos Gerais'!$D$4:$D$1003),-(Analítico!AE$1&lt;='Fluxo de Gastos Gerais'!$E$4:$E$1003),-('Fluxo de Gastos Gerais'!$C$4:$C$1003))</f>
        <v>0</v>
      </c>
      <c r="AF113" s="152">
        <f>SUMPRODUCT(-('Fluxo de Gastos Gerais'!$B$4:$B$1003=Analítico!$B113),-(Analítico!AF$1&gt;='Fluxo de Gastos Gerais'!$D$4:$D$1003),-(Analítico!AF$1&lt;='Fluxo de Gastos Gerais'!$E$4:$E$1003),-('Fluxo de Gastos Gerais'!$C$4:$C$1003))</f>
        <v>0</v>
      </c>
      <c r="AG113" s="152">
        <f>SUMPRODUCT(-('Fluxo de Gastos Gerais'!$B$4:$B$1003=Analítico!$B113),-(Analítico!AG$1&gt;='Fluxo de Gastos Gerais'!$D$4:$D$1003),-(Analítico!AG$1&lt;='Fluxo de Gastos Gerais'!$E$4:$E$1003),-('Fluxo de Gastos Gerais'!$C$4:$C$1003))</f>
        <v>0</v>
      </c>
      <c r="AH113" s="152">
        <f>SUMPRODUCT(-('Fluxo de Gastos Gerais'!$B$4:$B$1003=Analítico!$B113),-(Analítico!AH$1&gt;='Fluxo de Gastos Gerais'!$D$4:$D$1003),-(Analítico!AH$1&lt;='Fluxo de Gastos Gerais'!$E$4:$E$1003),-('Fluxo de Gastos Gerais'!$C$4:$C$1003))</f>
        <v>0</v>
      </c>
      <c r="AI113" s="152">
        <f>SUMPRODUCT(-('Fluxo de Gastos Gerais'!$B$4:$B$1003=Analítico!$B113),-(Analítico!AI$1&gt;='Fluxo de Gastos Gerais'!$D$4:$D$1003),-(Analítico!AI$1&lt;='Fluxo de Gastos Gerais'!$E$4:$E$1003),-('Fluxo de Gastos Gerais'!$C$4:$C$1003))</f>
        <v>0</v>
      </c>
      <c r="AJ113" s="152">
        <f>SUMPRODUCT(-('Fluxo de Gastos Gerais'!$B$4:$B$1003=Analítico!$B113),-(Analítico!AJ$1&gt;='Fluxo de Gastos Gerais'!$D$4:$D$1003),-(Analítico!AJ$1&lt;='Fluxo de Gastos Gerais'!$E$4:$E$1003),-('Fluxo de Gastos Gerais'!$C$4:$C$1003))</f>
        <v>0</v>
      </c>
      <c r="AK113" s="152">
        <f>SUMPRODUCT(-('Fluxo de Gastos Gerais'!$B$4:$B$1003=Analítico!$B113),-(Analítico!AK$1&gt;='Fluxo de Gastos Gerais'!$D$4:$D$1003),-(Analítico!AK$1&lt;='Fluxo de Gastos Gerais'!$E$4:$E$1003),-('Fluxo de Gastos Gerais'!$C$4:$C$1003))</f>
        <v>0</v>
      </c>
      <c r="AL113" s="152">
        <f>SUMPRODUCT(-('Fluxo de Gastos Gerais'!$B$4:$B$1003=Analítico!$B113),-(Analítico!AL$1&gt;='Fluxo de Gastos Gerais'!$D$4:$D$1003),-(Analítico!AL$1&lt;='Fluxo de Gastos Gerais'!$E$4:$E$1003),-('Fluxo de Gastos Gerais'!$C$4:$C$1003))</f>
        <v>0</v>
      </c>
      <c r="AM113" s="147">
        <f t="shared" si="50"/>
        <v>0</v>
      </c>
      <c r="AN113" s="159">
        <f t="shared" ca="1" si="51"/>
        <v>0</v>
      </c>
      <c r="AX113" s="254"/>
      <c r="AY113" s="254"/>
    </row>
    <row r="114" spans="1:51" s="101" customFormat="1" ht="23.25" customHeight="1">
      <c r="A114" s="221" t="s">
        <v>284</v>
      </c>
      <c r="B114" s="224" t="s">
        <v>295</v>
      </c>
      <c r="C114" s="152">
        <f>SUMPRODUCT(-('Fluxo de Gastos Gerais'!$B$4:$B$1003=Analítico!$B114),-(Analítico!C$1&gt;='Fluxo de Gastos Gerais'!$D$4:$D$1003),-(Analítico!C$1&lt;='Fluxo de Gastos Gerais'!$E$4:$E$1003),-('Fluxo de Gastos Gerais'!$C$4:$C$1003))</f>
        <v>0</v>
      </c>
      <c r="D114" s="152">
        <f>SUMPRODUCT(-('Fluxo de Gastos Gerais'!$B$4:$B$1003=Analítico!$B114),-(Analítico!D$1&gt;='Fluxo de Gastos Gerais'!$D$4:$D$1003),-(Analítico!D$1&lt;='Fluxo de Gastos Gerais'!$E$4:$E$1003),-('Fluxo de Gastos Gerais'!$C$4:$C$1003))</f>
        <v>0</v>
      </c>
      <c r="E114" s="152">
        <f>SUMPRODUCT(-('Fluxo de Gastos Gerais'!$B$4:$B$1003=Analítico!$B114),-(Analítico!E$1&gt;='Fluxo de Gastos Gerais'!$D$4:$D$1003),-(Analítico!E$1&lt;='Fluxo de Gastos Gerais'!$E$4:$E$1003),-('Fluxo de Gastos Gerais'!$C$4:$C$1003))</f>
        <v>0</v>
      </c>
      <c r="F114" s="152">
        <f>SUMPRODUCT(-('Fluxo de Gastos Gerais'!$B$4:$B$1003=Analítico!$B114),-(Analítico!F$1&gt;='Fluxo de Gastos Gerais'!$D$4:$D$1003),-(Analítico!F$1&lt;='Fluxo de Gastos Gerais'!$E$4:$E$1003),-('Fluxo de Gastos Gerais'!$C$4:$C$1003))</f>
        <v>0</v>
      </c>
      <c r="G114" s="152">
        <f>SUMPRODUCT(-('Fluxo de Gastos Gerais'!$B$4:$B$1003=Analítico!$B114),-(Analítico!G$1&gt;='Fluxo de Gastos Gerais'!$D$4:$D$1003),-(Analítico!G$1&lt;='Fluxo de Gastos Gerais'!$E$4:$E$1003),-('Fluxo de Gastos Gerais'!$C$4:$C$1003))</f>
        <v>0</v>
      </c>
      <c r="H114" s="152">
        <f>SUMPRODUCT(-('Fluxo de Gastos Gerais'!$B$4:$B$1003=Analítico!$B114),-(Analítico!H$1&gt;='Fluxo de Gastos Gerais'!$D$4:$D$1003),-(Analítico!H$1&lt;='Fluxo de Gastos Gerais'!$E$4:$E$1003),-('Fluxo de Gastos Gerais'!$C$4:$C$1003))</f>
        <v>0</v>
      </c>
      <c r="I114" s="152">
        <f>SUMPRODUCT(-('Fluxo de Gastos Gerais'!$B$4:$B$1003=Analítico!$B114),-(Analítico!I$1&gt;='Fluxo de Gastos Gerais'!$D$4:$D$1003),-(Analítico!I$1&lt;='Fluxo de Gastos Gerais'!$E$4:$E$1003),-('Fluxo de Gastos Gerais'!$C$4:$C$1003))</f>
        <v>0</v>
      </c>
      <c r="J114" s="152">
        <f>SUMPRODUCT(-('Fluxo de Gastos Gerais'!$B$4:$B$1003=Analítico!$B114),-(Analítico!J$1&gt;='Fluxo de Gastos Gerais'!$D$4:$D$1003),-(Analítico!J$1&lt;='Fluxo de Gastos Gerais'!$E$4:$E$1003),-('Fluxo de Gastos Gerais'!$C$4:$C$1003))</f>
        <v>0</v>
      </c>
      <c r="K114" s="152">
        <f>SUMPRODUCT(-('Fluxo de Gastos Gerais'!$B$4:$B$1003=Analítico!$B114),-(Analítico!K$1&gt;='Fluxo de Gastos Gerais'!$D$4:$D$1003),-(Analítico!K$1&lt;='Fluxo de Gastos Gerais'!$E$4:$E$1003),-('Fluxo de Gastos Gerais'!$C$4:$C$1003))</f>
        <v>0</v>
      </c>
      <c r="L114" s="152">
        <f>SUMPRODUCT(-('Fluxo de Gastos Gerais'!$B$4:$B$1003=Analítico!$B114),-(Analítico!L$1&gt;='Fluxo de Gastos Gerais'!$D$4:$D$1003),-(Analítico!L$1&lt;='Fluxo de Gastos Gerais'!$E$4:$E$1003),-('Fluxo de Gastos Gerais'!$C$4:$C$1003))</f>
        <v>0</v>
      </c>
      <c r="M114" s="152">
        <f>SUMPRODUCT(-('Fluxo de Gastos Gerais'!$B$4:$B$1003=Analítico!$B114),-(Analítico!M$1&gt;='Fluxo de Gastos Gerais'!$D$4:$D$1003),-(Analítico!M$1&lt;='Fluxo de Gastos Gerais'!$E$4:$E$1003),-('Fluxo de Gastos Gerais'!$C$4:$C$1003))</f>
        <v>0</v>
      </c>
      <c r="N114" s="152">
        <f>SUMPRODUCT(-('Fluxo de Gastos Gerais'!$B$4:$B$1003=Analítico!$B114),-(Analítico!N$1&gt;='Fluxo de Gastos Gerais'!$D$4:$D$1003),-(Analítico!N$1&lt;='Fluxo de Gastos Gerais'!$E$4:$E$1003),-('Fluxo de Gastos Gerais'!$C$4:$C$1003))</f>
        <v>0</v>
      </c>
      <c r="O114" s="152">
        <f>SUMPRODUCT(-('Fluxo de Gastos Gerais'!$B$4:$B$1003=Analítico!$B114),-(Analítico!O$1&gt;='Fluxo de Gastos Gerais'!$D$4:$D$1003),-(Analítico!O$1&lt;='Fluxo de Gastos Gerais'!$E$4:$E$1003),-('Fluxo de Gastos Gerais'!$C$4:$C$1003))</f>
        <v>0</v>
      </c>
      <c r="P114" s="152">
        <f>SUMPRODUCT(-('Fluxo de Gastos Gerais'!$B$4:$B$1003=Analítico!$B114),-(Analítico!P$1&gt;='Fluxo de Gastos Gerais'!$D$4:$D$1003),-(Analítico!P$1&lt;='Fluxo de Gastos Gerais'!$E$4:$E$1003),-('Fluxo de Gastos Gerais'!$C$4:$C$1003))</f>
        <v>0</v>
      </c>
      <c r="Q114" s="152">
        <f>SUMPRODUCT(-('Fluxo de Gastos Gerais'!$B$4:$B$1003=Analítico!$B114),-(Analítico!Q$1&gt;='Fluxo de Gastos Gerais'!$D$4:$D$1003),-(Analítico!Q$1&lt;='Fluxo de Gastos Gerais'!$E$4:$E$1003),-('Fluxo de Gastos Gerais'!$C$4:$C$1003))</f>
        <v>0</v>
      </c>
      <c r="R114" s="152">
        <f>SUMPRODUCT(-('Fluxo de Gastos Gerais'!$B$4:$B$1003=Analítico!$B114),-(Analítico!R$1&gt;='Fluxo de Gastos Gerais'!$D$4:$D$1003),-(Analítico!R$1&lt;='Fluxo de Gastos Gerais'!$E$4:$E$1003),-('Fluxo de Gastos Gerais'!$C$4:$C$1003))</f>
        <v>0</v>
      </c>
      <c r="S114" s="152">
        <f>SUMPRODUCT(-('Fluxo de Gastos Gerais'!$B$4:$B$1003=Analítico!$B114),-(Analítico!S$1&gt;='Fluxo de Gastos Gerais'!$D$4:$D$1003),-(Analítico!S$1&lt;='Fluxo de Gastos Gerais'!$E$4:$E$1003),-('Fluxo de Gastos Gerais'!$C$4:$C$1003))</f>
        <v>0</v>
      </c>
      <c r="T114" s="152">
        <f>SUMPRODUCT(-('Fluxo de Gastos Gerais'!$B$4:$B$1003=Analítico!$B114),-(Analítico!T$1&gt;='Fluxo de Gastos Gerais'!$D$4:$D$1003),-(Analítico!T$1&lt;='Fluxo de Gastos Gerais'!$E$4:$E$1003),-('Fluxo de Gastos Gerais'!$C$4:$C$1003))</f>
        <v>0</v>
      </c>
      <c r="U114" s="152">
        <f>SUMPRODUCT(-('Fluxo de Gastos Gerais'!$B$4:$B$1003=Analítico!$B114),-(Analítico!U$1&gt;='Fluxo de Gastos Gerais'!$D$4:$D$1003),-(Analítico!U$1&lt;='Fluxo de Gastos Gerais'!$E$4:$E$1003),-('Fluxo de Gastos Gerais'!$C$4:$C$1003))</f>
        <v>0</v>
      </c>
      <c r="V114" s="152">
        <f>SUMPRODUCT(-('Fluxo de Gastos Gerais'!$B$4:$B$1003=Analítico!$B114),-(Analítico!V$1&gt;='Fluxo de Gastos Gerais'!$D$4:$D$1003),-(Analítico!V$1&lt;='Fluxo de Gastos Gerais'!$E$4:$E$1003),-('Fluxo de Gastos Gerais'!$C$4:$C$1003))</f>
        <v>0</v>
      </c>
      <c r="W114" s="152">
        <f>SUMPRODUCT(-('Fluxo de Gastos Gerais'!$B$4:$B$1003=Analítico!$B114),-(Analítico!W$1&gt;='Fluxo de Gastos Gerais'!$D$4:$D$1003),-(Analítico!W$1&lt;='Fluxo de Gastos Gerais'!$E$4:$E$1003),-('Fluxo de Gastos Gerais'!$C$4:$C$1003))</f>
        <v>0</v>
      </c>
      <c r="X114" s="152">
        <f>SUMPRODUCT(-('Fluxo de Gastos Gerais'!$B$4:$B$1003=Analítico!$B114),-(Analítico!X$1&gt;='Fluxo de Gastos Gerais'!$D$4:$D$1003),-(Analítico!X$1&lt;='Fluxo de Gastos Gerais'!$E$4:$E$1003),-('Fluxo de Gastos Gerais'!$C$4:$C$1003))</f>
        <v>0</v>
      </c>
      <c r="Y114" s="152">
        <f>SUMPRODUCT(-('Fluxo de Gastos Gerais'!$B$4:$B$1003=Analítico!$B114),-(Analítico!Y$1&gt;='Fluxo de Gastos Gerais'!$D$4:$D$1003),-(Analítico!Y$1&lt;='Fluxo de Gastos Gerais'!$E$4:$E$1003),-('Fluxo de Gastos Gerais'!$C$4:$C$1003))</f>
        <v>0</v>
      </c>
      <c r="Z114" s="152">
        <f>SUMPRODUCT(-('Fluxo de Gastos Gerais'!$B$4:$B$1003=Analítico!$B114),-(Analítico!Z$1&gt;='Fluxo de Gastos Gerais'!$D$4:$D$1003),-(Analítico!Z$1&lt;='Fluxo de Gastos Gerais'!$E$4:$E$1003),-('Fluxo de Gastos Gerais'!$C$4:$C$1003))</f>
        <v>0</v>
      </c>
      <c r="AA114" s="152">
        <f>SUMPRODUCT(-('Fluxo de Gastos Gerais'!$B$4:$B$1003=Analítico!$B114),-(Analítico!AA$1&gt;='Fluxo de Gastos Gerais'!$D$4:$D$1003),-(Analítico!AA$1&lt;='Fluxo de Gastos Gerais'!$E$4:$E$1003),-('Fluxo de Gastos Gerais'!$C$4:$C$1003))</f>
        <v>0</v>
      </c>
      <c r="AB114" s="152">
        <f>SUMPRODUCT(-('Fluxo de Gastos Gerais'!$B$4:$B$1003=Analítico!$B114),-(Analítico!AB$1&gt;='Fluxo de Gastos Gerais'!$D$4:$D$1003),-(Analítico!AB$1&lt;='Fluxo de Gastos Gerais'!$E$4:$E$1003),-('Fluxo de Gastos Gerais'!$C$4:$C$1003))</f>
        <v>0</v>
      </c>
      <c r="AC114" s="152">
        <f>SUMPRODUCT(-('Fluxo de Gastos Gerais'!$B$4:$B$1003=Analítico!$B114),-(Analítico!AC$1&gt;='Fluxo de Gastos Gerais'!$D$4:$D$1003),-(Analítico!AC$1&lt;='Fluxo de Gastos Gerais'!$E$4:$E$1003),-('Fluxo de Gastos Gerais'!$C$4:$C$1003))</f>
        <v>0</v>
      </c>
      <c r="AD114" s="152">
        <f>SUMPRODUCT(-('Fluxo de Gastos Gerais'!$B$4:$B$1003=Analítico!$B114),-(Analítico!AD$1&gt;='Fluxo de Gastos Gerais'!$D$4:$D$1003),-(Analítico!AD$1&lt;='Fluxo de Gastos Gerais'!$E$4:$E$1003),-('Fluxo de Gastos Gerais'!$C$4:$C$1003))</f>
        <v>0</v>
      </c>
      <c r="AE114" s="152">
        <f>SUMPRODUCT(-('Fluxo de Gastos Gerais'!$B$4:$B$1003=Analítico!$B114),-(Analítico!AE$1&gt;='Fluxo de Gastos Gerais'!$D$4:$D$1003),-(Analítico!AE$1&lt;='Fluxo de Gastos Gerais'!$E$4:$E$1003),-('Fluxo de Gastos Gerais'!$C$4:$C$1003))</f>
        <v>0</v>
      </c>
      <c r="AF114" s="152">
        <f>SUMPRODUCT(-('Fluxo de Gastos Gerais'!$B$4:$B$1003=Analítico!$B114),-(Analítico!AF$1&gt;='Fluxo de Gastos Gerais'!$D$4:$D$1003),-(Analítico!AF$1&lt;='Fluxo de Gastos Gerais'!$E$4:$E$1003),-('Fluxo de Gastos Gerais'!$C$4:$C$1003))</f>
        <v>0</v>
      </c>
      <c r="AG114" s="152">
        <f>SUMPRODUCT(-('Fluxo de Gastos Gerais'!$B$4:$B$1003=Analítico!$B114),-(Analítico!AG$1&gt;='Fluxo de Gastos Gerais'!$D$4:$D$1003),-(Analítico!AG$1&lt;='Fluxo de Gastos Gerais'!$E$4:$E$1003),-('Fluxo de Gastos Gerais'!$C$4:$C$1003))</f>
        <v>0</v>
      </c>
      <c r="AH114" s="152">
        <f>SUMPRODUCT(-('Fluxo de Gastos Gerais'!$B$4:$B$1003=Analítico!$B114),-(Analítico!AH$1&gt;='Fluxo de Gastos Gerais'!$D$4:$D$1003),-(Analítico!AH$1&lt;='Fluxo de Gastos Gerais'!$E$4:$E$1003),-('Fluxo de Gastos Gerais'!$C$4:$C$1003))</f>
        <v>0</v>
      </c>
      <c r="AI114" s="152">
        <f>SUMPRODUCT(-('Fluxo de Gastos Gerais'!$B$4:$B$1003=Analítico!$B114),-(Analítico!AI$1&gt;='Fluxo de Gastos Gerais'!$D$4:$D$1003),-(Analítico!AI$1&lt;='Fluxo de Gastos Gerais'!$E$4:$E$1003),-('Fluxo de Gastos Gerais'!$C$4:$C$1003))</f>
        <v>0</v>
      </c>
      <c r="AJ114" s="152">
        <f>SUMPRODUCT(-('Fluxo de Gastos Gerais'!$B$4:$B$1003=Analítico!$B114),-(Analítico!AJ$1&gt;='Fluxo de Gastos Gerais'!$D$4:$D$1003),-(Analítico!AJ$1&lt;='Fluxo de Gastos Gerais'!$E$4:$E$1003),-('Fluxo de Gastos Gerais'!$C$4:$C$1003))</f>
        <v>0</v>
      </c>
      <c r="AK114" s="152">
        <f>SUMPRODUCT(-('Fluxo de Gastos Gerais'!$B$4:$B$1003=Analítico!$B114),-(Analítico!AK$1&gt;='Fluxo de Gastos Gerais'!$D$4:$D$1003),-(Analítico!AK$1&lt;='Fluxo de Gastos Gerais'!$E$4:$E$1003),-('Fluxo de Gastos Gerais'!$C$4:$C$1003))</f>
        <v>0</v>
      </c>
      <c r="AL114" s="152">
        <f>SUMPRODUCT(-('Fluxo de Gastos Gerais'!$B$4:$B$1003=Analítico!$B114),-(Analítico!AL$1&gt;='Fluxo de Gastos Gerais'!$D$4:$D$1003),-(Analítico!AL$1&lt;='Fluxo de Gastos Gerais'!$E$4:$E$1003),-('Fluxo de Gastos Gerais'!$C$4:$C$1003))</f>
        <v>0</v>
      </c>
      <c r="AM114" s="147">
        <f t="shared" si="50"/>
        <v>0</v>
      </c>
      <c r="AN114" s="159">
        <f t="shared" ca="1" si="51"/>
        <v>0</v>
      </c>
      <c r="AX114" s="254"/>
      <c r="AY114" s="254"/>
    </row>
    <row r="115" spans="1:51" s="176" customFormat="1" ht="23.25" customHeight="1">
      <c r="A115" s="221" t="s">
        <v>285</v>
      </c>
      <c r="B115" s="225" t="s">
        <v>294</v>
      </c>
      <c r="C115" s="152">
        <f>SUMPRODUCT(-('Fluxo de Gastos Gerais'!$B$4:$B$1003=Analítico!$B115),-(Analítico!C$1&gt;='Fluxo de Gastos Gerais'!$D$4:$D$1003),-(Analítico!C$1&lt;='Fluxo de Gastos Gerais'!$E$4:$E$1003),-('Fluxo de Gastos Gerais'!$C$4:$C$1003))</f>
        <v>950</v>
      </c>
      <c r="D115" s="152">
        <f>SUMPRODUCT(-('Fluxo de Gastos Gerais'!$B$4:$B$1003=Analítico!$B115),-(Analítico!D$1&gt;='Fluxo de Gastos Gerais'!$D$4:$D$1003),-(Analítico!D$1&lt;='Fluxo de Gastos Gerais'!$E$4:$E$1003),-('Fluxo de Gastos Gerais'!$C$4:$C$1003))</f>
        <v>950</v>
      </c>
      <c r="E115" s="152">
        <f>SUMPRODUCT(-('Fluxo de Gastos Gerais'!$B$4:$B$1003=Analítico!$B115),-(Analítico!E$1&gt;='Fluxo de Gastos Gerais'!$D$4:$D$1003),-(Analítico!E$1&lt;='Fluxo de Gastos Gerais'!$E$4:$E$1003),-('Fluxo de Gastos Gerais'!$C$4:$C$1003))</f>
        <v>950</v>
      </c>
      <c r="F115" s="152">
        <f>SUMPRODUCT(-('Fluxo de Gastos Gerais'!$B$4:$B$1003=Analítico!$B115),-(Analítico!F$1&gt;='Fluxo de Gastos Gerais'!$D$4:$D$1003),-(Analítico!F$1&lt;='Fluxo de Gastos Gerais'!$E$4:$E$1003),-('Fluxo de Gastos Gerais'!$C$4:$C$1003))</f>
        <v>950</v>
      </c>
      <c r="G115" s="152">
        <f>SUMPRODUCT(-('Fluxo de Gastos Gerais'!$B$4:$B$1003=Analítico!$B115),-(Analítico!G$1&gt;='Fluxo de Gastos Gerais'!$D$4:$D$1003),-(Analítico!G$1&lt;='Fluxo de Gastos Gerais'!$E$4:$E$1003),-('Fluxo de Gastos Gerais'!$C$4:$C$1003))</f>
        <v>950</v>
      </c>
      <c r="H115" s="152">
        <f>SUMPRODUCT(-('Fluxo de Gastos Gerais'!$B$4:$B$1003=Analítico!$B115),-(Analítico!H$1&gt;='Fluxo de Gastos Gerais'!$D$4:$D$1003),-(Analítico!H$1&lt;='Fluxo de Gastos Gerais'!$E$4:$E$1003),-('Fluxo de Gastos Gerais'!$C$4:$C$1003))</f>
        <v>950</v>
      </c>
      <c r="I115" s="152">
        <f>SUMPRODUCT(-('Fluxo de Gastos Gerais'!$B$4:$B$1003=Analítico!$B115),-(Analítico!I$1&gt;='Fluxo de Gastos Gerais'!$D$4:$D$1003),-(Analítico!I$1&lt;='Fluxo de Gastos Gerais'!$E$4:$E$1003),-('Fluxo de Gastos Gerais'!$C$4:$C$1003))</f>
        <v>950</v>
      </c>
      <c r="J115" s="152">
        <f>SUMPRODUCT(-('Fluxo de Gastos Gerais'!$B$4:$B$1003=Analítico!$B115),-(Analítico!J$1&gt;='Fluxo de Gastos Gerais'!$D$4:$D$1003),-(Analítico!J$1&lt;='Fluxo de Gastos Gerais'!$E$4:$E$1003),-('Fluxo de Gastos Gerais'!$C$4:$C$1003))</f>
        <v>950</v>
      </c>
      <c r="K115" s="152">
        <f>SUMPRODUCT(-('Fluxo de Gastos Gerais'!$B$4:$B$1003=Analítico!$B115),-(Analítico!K$1&gt;='Fluxo de Gastos Gerais'!$D$4:$D$1003),-(Analítico!K$1&lt;='Fluxo de Gastos Gerais'!$E$4:$E$1003),-('Fluxo de Gastos Gerais'!$C$4:$C$1003))</f>
        <v>950</v>
      </c>
      <c r="L115" s="152">
        <f>SUMPRODUCT(-('Fluxo de Gastos Gerais'!$B$4:$B$1003=Analítico!$B115),-(Analítico!L$1&gt;='Fluxo de Gastos Gerais'!$D$4:$D$1003),-(Analítico!L$1&lt;='Fluxo de Gastos Gerais'!$E$4:$E$1003),-('Fluxo de Gastos Gerais'!$C$4:$C$1003))</f>
        <v>950</v>
      </c>
      <c r="M115" s="152">
        <f>SUMPRODUCT(-('Fluxo de Gastos Gerais'!$B$4:$B$1003=Analítico!$B115),-(Analítico!M$1&gt;='Fluxo de Gastos Gerais'!$D$4:$D$1003),-(Analítico!M$1&lt;='Fluxo de Gastos Gerais'!$E$4:$E$1003),-('Fluxo de Gastos Gerais'!$C$4:$C$1003))</f>
        <v>950</v>
      </c>
      <c r="N115" s="152">
        <f>SUMPRODUCT(-('Fluxo de Gastos Gerais'!$B$4:$B$1003=Analítico!$B115),-(Analítico!N$1&gt;='Fluxo de Gastos Gerais'!$D$4:$D$1003),-(Analítico!N$1&lt;='Fluxo de Gastos Gerais'!$E$4:$E$1003),-('Fluxo de Gastos Gerais'!$C$4:$C$1003))</f>
        <v>950</v>
      </c>
      <c r="O115" s="152">
        <f>SUMPRODUCT(-('Fluxo de Gastos Gerais'!$B$4:$B$1003=Analítico!$B115),-(Analítico!O$1&gt;='Fluxo de Gastos Gerais'!$D$4:$D$1003),-(Analítico!O$1&lt;='Fluxo de Gastos Gerais'!$E$4:$E$1003),-('Fluxo de Gastos Gerais'!$C$4:$C$1003))</f>
        <v>1039.17355</v>
      </c>
      <c r="P115" s="152">
        <f>SUMPRODUCT(-('Fluxo de Gastos Gerais'!$B$4:$B$1003=Analítico!$B115),-(Analítico!P$1&gt;='Fluxo de Gastos Gerais'!$D$4:$D$1003),-(Analítico!P$1&lt;='Fluxo de Gastos Gerais'!$E$4:$E$1003),-('Fluxo de Gastos Gerais'!$C$4:$C$1003))</f>
        <v>34938.413549999997</v>
      </c>
      <c r="Q115" s="152">
        <f>SUMPRODUCT(-('Fluxo de Gastos Gerais'!$B$4:$B$1003=Analítico!$B115),-(Analítico!Q$1&gt;='Fluxo de Gastos Gerais'!$D$4:$D$1003),-(Analítico!Q$1&lt;='Fluxo de Gastos Gerais'!$E$4:$E$1003),-('Fluxo de Gastos Gerais'!$C$4:$C$1003))</f>
        <v>1039.17355</v>
      </c>
      <c r="R115" s="152">
        <f>SUMPRODUCT(-('Fluxo de Gastos Gerais'!$B$4:$B$1003=Analítico!$B115),-(Analítico!R$1&gt;='Fluxo de Gastos Gerais'!$D$4:$D$1003),-(Analítico!R$1&lt;='Fluxo de Gastos Gerais'!$E$4:$E$1003),-('Fluxo de Gastos Gerais'!$C$4:$C$1003))</f>
        <v>1039.17355</v>
      </c>
      <c r="S115" s="152">
        <f>SUMPRODUCT(-('Fluxo de Gastos Gerais'!$B$4:$B$1003=Analítico!$B115),-(Analítico!S$1&gt;='Fluxo de Gastos Gerais'!$D$4:$D$1003),-(Analítico!S$1&lt;='Fluxo de Gastos Gerais'!$E$4:$E$1003),-('Fluxo de Gastos Gerais'!$C$4:$C$1003))</f>
        <v>1039.17355</v>
      </c>
      <c r="T115" s="152">
        <f>SUMPRODUCT(-('Fluxo de Gastos Gerais'!$B$4:$B$1003=Analítico!$B115),-(Analítico!T$1&gt;='Fluxo de Gastos Gerais'!$D$4:$D$1003),-(Analítico!T$1&lt;='Fluxo de Gastos Gerais'!$E$4:$E$1003),-('Fluxo de Gastos Gerais'!$C$4:$C$1003))</f>
        <v>1039.17355</v>
      </c>
      <c r="U115" s="152">
        <f>SUMPRODUCT(-('Fluxo de Gastos Gerais'!$B$4:$B$1003=Analítico!$B115),-(Analítico!U$1&gt;='Fluxo de Gastos Gerais'!$D$4:$D$1003),-(Analítico!U$1&lt;='Fluxo de Gastos Gerais'!$E$4:$E$1003),-('Fluxo de Gastos Gerais'!$C$4:$C$1003))</f>
        <v>1039.17355</v>
      </c>
      <c r="V115" s="152">
        <f>SUMPRODUCT(-('Fluxo de Gastos Gerais'!$B$4:$B$1003=Analítico!$B115),-(Analítico!V$1&gt;='Fluxo de Gastos Gerais'!$D$4:$D$1003),-(Analítico!V$1&lt;='Fluxo de Gastos Gerais'!$E$4:$E$1003),-('Fluxo de Gastos Gerais'!$C$4:$C$1003))</f>
        <v>1039.17355</v>
      </c>
      <c r="W115" s="152">
        <f>SUMPRODUCT(-('Fluxo de Gastos Gerais'!$B$4:$B$1003=Analítico!$B115),-(Analítico!W$1&gt;='Fluxo de Gastos Gerais'!$D$4:$D$1003),-(Analítico!W$1&lt;='Fluxo de Gastos Gerais'!$E$4:$E$1003),-('Fluxo de Gastos Gerais'!$C$4:$C$1003))</f>
        <v>1039.17355</v>
      </c>
      <c r="X115" s="152">
        <f>SUMPRODUCT(-('Fluxo de Gastos Gerais'!$B$4:$B$1003=Analítico!$B115),-(Analítico!X$1&gt;='Fluxo de Gastos Gerais'!$D$4:$D$1003),-(Analítico!X$1&lt;='Fluxo de Gastos Gerais'!$E$4:$E$1003),-('Fluxo de Gastos Gerais'!$C$4:$C$1003))</f>
        <v>1039.17355</v>
      </c>
      <c r="Y115" s="152">
        <f>SUMPRODUCT(-('Fluxo de Gastos Gerais'!$B$4:$B$1003=Analítico!$B115),-(Analítico!Y$1&gt;='Fluxo de Gastos Gerais'!$D$4:$D$1003),-(Analítico!Y$1&lt;='Fluxo de Gastos Gerais'!$E$4:$E$1003),-('Fluxo de Gastos Gerais'!$C$4:$C$1003))</f>
        <v>1039.17355</v>
      </c>
      <c r="Z115" s="152">
        <f>SUMPRODUCT(-('Fluxo de Gastos Gerais'!$B$4:$B$1003=Analítico!$B115),-(Analítico!Z$1&gt;='Fluxo de Gastos Gerais'!$D$4:$D$1003),-(Analítico!Z$1&lt;='Fluxo de Gastos Gerais'!$E$4:$E$1003),-('Fluxo de Gastos Gerais'!$C$4:$C$1003))</f>
        <v>1039.17355</v>
      </c>
      <c r="AA115" s="152">
        <f>SUMPRODUCT(-('Fluxo de Gastos Gerais'!$B$4:$B$1003=Analítico!$B115),-(Analítico!AA$1&gt;='Fluxo de Gastos Gerais'!$D$4:$D$1003),-(Analítico!AA$1&lt;='Fluxo de Gastos Gerais'!$E$4:$E$1003),-('Fluxo de Gastos Gerais'!$C$4:$C$1003))</f>
        <v>0</v>
      </c>
      <c r="AB115" s="152">
        <f>SUMPRODUCT(-('Fluxo de Gastos Gerais'!$B$4:$B$1003=Analítico!$B115),-(Analítico!AB$1&gt;='Fluxo de Gastos Gerais'!$D$4:$D$1003),-(Analítico!AB$1&lt;='Fluxo de Gastos Gerais'!$E$4:$E$1003),-('Fluxo de Gastos Gerais'!$C$4:$C$1003))</f>
        <v>0</v>
      </c>
      <c r="AC115" s="152">
        <f>SUMPRODUCT(-('Fluxo de Gastos Gerais'!$B$4:$B$1003=Analítico!$B115),-(Analítico!AC$1&gt;='Fluxo de Gastos Gerais'!$D$4:$D$1003),-(Analítico!AC$1&lt;='Fluxo de Gastos Gerais'!$E$4:$E$1003),-('Fluxo de Gastos Gerais'!$C$4:$C$1003))</f>
        <v>0</v>
      </c>
      <c r="AD115" s="152">
        <f>SUMPRODUCT(-('Fluxo de Gastos Gerais'!$B$4:$B$1003=Analítico!$B115),-(Analítico!AD$1&gt;='Fluxo de Gastos Gerais'!$D$4:$D$1003),-(Analítico!AD$1&lt;='Fluxo de Gastos Gerais'!$E$4:$E$1003),-('Fluxo de Gastos Gerais'!$C$4:$C$1003))</f>
        <v>0</v>
      </c>
      <c r="AE115" s="152">
        <f>SUMPRODUCT(-('Fluxo de Gastos Gerais'!$B$4:$B$1003=Analítico!$B115),-(Analítico!AE$1&gt;='Fluxo de Gastos Gerais'!$D$4:$D$1003),-(Analítico!AE$1&lt;='Fluxo de Gastos Gerais'!$E$4:$E$1003),-('Fluxo de Gastos Gerais'!$C$4:$C$1003))</f>
        <v>0</v>
      </c>
      <c r="AF115" s="152">
        <f>SUMPRODUCT(-('Fluxo de Gastos Gerais'!$B$4:$B$1003=Analítico!$B115),-(Analítico!AF$1&gt;='Fluxo de Gastos Gerais'!$D$4:$D$1003),-(Analítico!AF$1&lt;='Fluxo de Gastos Gerais'!$E$4:$E$1003),-('Fluxo de Gastos Gerais'!$C$4:$C$1003))</f>
        <v>0</v>
      </c>
      <c r="AG115" s="152">
        <f>SUMPRODUCT(-('Fluxo de Gastos Gerais'!$B$4:$B$1003=Analítico!$B115),-(Analítico!AG$1&gt;='Fluxo de Gastos Gerais'!$D$4:$D$1003),-(Analítico!AG$1&lt;='Fluxo de Gastos Gerais'!$E$4:$E$1003),-('Fluxo de Gastos Gerais'!$C$4:$C$1003))</f>
        <v>0</v>
      </c>
      <c r="AH115" s="152">
        <f>SUMPRODUCT(-('Fluxo de Gastos Gerais'!$B$4:$B$1003=Analítico!$B115),-(Analítico!AH$1&gt;='Fluxo de Gastos Gerais'!$D$4:$D$1003),-(Analítico!AH$1&lt;='Fluxo de Gastos Gerais'!$E$4:$E$1003),-('Fluxo de Gastos Gerais'!$C$4:$C$1003))</f>
        <v>0</v>
      </c>
      <c r="AI115" s="152">
        <f>SUMPRODUCT(-('Fluxo de Gastos Gerais'!$B$4:$B$1003=Analítico!$B115),-(Analítico!AI$1&gt;='Fluxo de Gastos Gerais'!$D$4:$D$1003),-(Analítico!AI$1&lt;='Fluxo de Gastos Gerais'!$E$4:$E$1003),-('Fluxo de Gastos Gerais'!$C$4:$C$1003))</f>
        <v>0</v>
      </c>
      <c r="AJ115" s="152">
        <f>SUMPRODUCT(-('Fluxo de Gastos Gerais'!$B$4:$B$1003=Analítico!$B115),-(Analítico!AJ$1&gt;='Fluxo de Gastos Gerais'!$D$4:$D$1003),-(Analítico!AJ$1&lt;='Fluxo de Gastos Gerais'!$E$4:$E$1003),-('Fluxo de Gastos Gerais'!$C$4:$C$1003))</f>
        <v>0</v>
      </c>
      <c r="AK115" s="152">
        <f>SUMPRODUCT(-('Fluxo de Gastos Gerais'!$B$4:$B$1003=Analítico!$B115),-(Analítico!AK$1&gt;='Fluxo de Gastos Gerais'!$D$4:$D$1003),-(Analítico!AK$1&lt;='Fluxo de Gastos Gerais'!$E$4:$E$1003),-('Fluxo de Gastos Gerais'!$C$4:$C$1003))</f>
        <v>0</v>
      </c>
      <c r="AL115" s="152">
        <f>SUMPRODUCT(-('Fluxo de Gastos Gerais'!$B$4:$B$1003=Analítico!$B115),-(Analítico!AL$1&gt;='Fluxo de Gastos Gerais'!$D$4:$D$1003),-(Analítico!AL$1&lt;='Fluxo de Gastos Gerais'!$E$4:$E$1003),-('Fluxo de Gastos Gerais'!$C$4:$C$1003))</f>
        <v>0</v>
      </c>
      <c r="AM115" s="147">
        <f t="shared" ref="AM115" si="52">SUM(C115:AL115)</f>
        <v>57769.322599999992</v>
      </c>
      <c r="AN115" s="159">
        <f t="shared" ca="1" si="51"/>
        <v>1.5048004545039144E-2</v>
      </c>
      <c r="AX115" s="151"/>
      <c r="AY115" s="151"/>
    </row>
    <row r="116" spans="1:51" s="101" customFormat="1" ht="23.25" customHeight="1" thickBot="1">
      <c r="A116" s="80"/>
      <c r="B116" s="93" t="s">
        <v>35</v>
      </c>
      <c r="C116" s="81">
        <f t="shared" ref="C116:AM116" si="53">SUBTOTAL(109,C54:C115)</f>
        <v>170644.44444437779</v>
      </c>
      <c r="D116" s="81">
        <f t="shared" si="53"/>
        <v>177977.77777771113</v>
      </c>
      <c r="E116" s="81">
        <f t="shared" si="53"/>
        <v>198971.11144437778</v>
      </c>
      <c r="F116" s="81">
        <f t="shared" si="53"/>
        <v>100637.77811104445</v>
      </c>
      <c r="G116" s="81">
        <f t="shared" si="53"/>
        <v>100637.77811104445</v>
      </c>
      <c r="H116" s="81">
        <f t="shared" si="53"/>
        <v>70637.778111044448</v>
      </c>
      <c r="I116" s="81">
        <f t="shared" si="53"/>
        <v>70637.778111044448</v>
      </c>
      <c r="J116" s="81">
        <f t="shared" si="53"/>
        <v>70637.778111044448</v>
      </c>
      <c r="K116" s="81">
        <f t="shared" si="53"/>
        <v>70637.778111044448</v>
      </c>
      <c r="L116" s="81">
        <f t="shared" si="53"/>
        <v>49526.666999933339</v>
      </c>
      <c r="M116" s="81">
        <f t="shared" si="53"/>
        <v>49526.666999933339</v>
      </c>
      <c r="N116" s="81">
        <f t="shared" si="53"/>
        <v>49526.666999933339</v>
      </c>
      <c r="O116" s="81">
        <f t="shared" si="53"/>
        <v>70527.777994444448</v>
      </c>
      <c r="P116" s="81">
        <f t="shared" si="53"/>
        <v>104427.01799444444</v>
      </c>
      <c r="Q116" s="81">
        <f t="shared" si="53"/>
        <v>70527.777994444448</v>
      </c>
      <c r="R116" s="81">
        <f t="shared" si="53"/>
        <v>70527.777994444448</v>
      </c>
      <c r="S116" s="81">
        <f t="shared" si="53"/>
        <v>70527.777994444448</v>
      </c>
      <c r="T116" s="81">
        <f t="shared" si="53"/>
        <v>70527.777994444448</v>
      </c>
      <c r="U116" s="81">
        <f t="shared" si="53"/>
        <v>70527.777994444448</v>
      </c>
      <c r="V116" s="81">
        <f t="shared" si="53"/>
        <v>70527.777994444448</v>
      </c>
      <c r="W116" s="81">
        <f t="shared" si="53"/>
        <v>70527.777994444448</v>
      </c>
      <c r="X116" s="81">
        <f t="shared" si="53"/>
        <v>49416.666883333331</v>
      </c>
      <c r="Y116" s="81">
        <f t="shared" si="53"/>
        <v>49416.666883333331</v>
      </c>
      <c r="Z116" s="81">
        <f t="shared" si="53"/>
        <v>49416.666883333331</v>
      </c>
      <c r="AA116" s="81">
        <f t="shared" si="53"/>
        <v>0</v>
      </c>
      <c r="AB116" s="81">
        <f t="shared" si="53"/>
        <v>0</v>
      </c>
      <c r="AC116" s="81">
        <f t="shared" si="53"/>
        <v>0</v>
      </c>
      <c r="AD116" s="81">
        <f t="shared" si="53"/>
        <v>0</v>
      </c>
      <c r="AE116" s="81">
        <f t="shared" si="53"/>
        <v>0</v>
      </c>
      <c r="AF116" s="81">
        <f t="shared" si="53"/>
        <v>0</v>
      </c>
      <c r="AG116" s="81">
        <f t="shared" si="53"/>
        <v>0</v>
      </c>
      <c r="AH116" s="81">
        <f t="shared" si="53"/>
        <v>0</v>
      </c>
      <c r="AI116" s="81">
        <f t="shared" si="53"/>
        <v>0</v>
      </c>
      <c r="AJ116" s="81">
        <f t="shared" si="53"/>
        <v>0</v>
      </c>
      <c r="AK116" s="81">
        <f t="shared" si="53"/>
        <v>0</v>
      </c>
      <c r="AL116" s="81">
        <f t="shared" si="53"/>
        <v>0</v>
      </c>
      <c r="AM116" s="81">
        <f t="shared" si="53"/>
        <v>1996899.2459325339</v>
      </c>
      <c r="AN116" s="109">
        <f t="shared" ca="1" si="51"/>
        <v>0.52016100546725141</v>
      </c>
      <c r="AX116" s="254"/>
      <c r="AY116" s="254"/>
    </row>
    <row r="117" spans="1:51" s="101" customFormat="1" ht="23.25" customHeight="1" thickBot="1">
      <c r="A117" s="95" t="s">
        <v>29</v>
      </c>
      <c r="B117" s="73" t="s">
        <v>141</v>
      </c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  <c r="AJ117" s="96"/>
      <c r="AK117" s="96"/>
      <c r="AL117" s="96"/>
      <c r="AM117" s="96"/>
      <c r="AN117" s="125"/>
      <c r="AX117" s="254"/>
      <c r="AY117" s="254"/>
    </row>
    <row r="118" spans="1:51" s="101" customFormat="1" ht="23.25" customHeight="1">
      <c r="A118" s="31" t="s">
        <v>15</v>
      </c>
      <c r="B118" s="32" t="s">
        <v>201</v>
      </c>
      <c r="C118" s="152">
        <f>SUMPRODUCT(-(Bens!$B$4:$B$103=Analítico!$B118),-(Bens!$D$4:$D$103=Analítico!C$1),(Bens!$G$4:$G$103))</f>
        <v>0</v>
      </c>
      <c r="D118" s="152">
        <f>SUMPRODUCT(-(Bens!$B$4:$B$103=Analítico!$B118),-(Bens!$D$4:$D$103=Analítico!D$1),(Bens!$G$4:$G$103))</f>
        <v>0</v>
      </c>
      <c r="E118" s="152">
        <f>SUMPRODUCT(-(Bens!$B$4:$B$103=Analítico!$B118),-(Bens!$D$4:$D$103=Analítico!E$1),(Bens!$G$4:$G$103))</f>
        <v>0</v>
      </c>
      <c r="F118" s="152">
        <f>SUMPRODUCT(-(Bens!$B$4:$B$103=Analítico!$B118),-(Bens!$D$4:$D$103=Analítico!F$1),(Bens!$G$4:$G$103))</f>
        <v>0</v>
      </c>
      <c r="G118" s="152">
        <f>SUMPRODUCT(-(Bens!$B$4:$B$103=Analítico!$B118),-(Bens!$D$4:$D$103=Analítico!G$1),(Bens!$G$4:$G$103))</f>
        <v>0</v>
      </c>
      <c r="H118" s="152">
        <f>SUMPRODUCT(-(Bens!$B$4:$B$103=Analítico!$B118),-(Bens!$D$4:$D$103=Analítico!H$1),(Bens!$G$4:$G$103))</f>
        <v>0</v>
      </c>
      <c r="I118" s="152">
        <f>SUMPRODUCT(-(Bens!$B$4:$B$103=Analítico!$B118),-(Bens!$D$4:$D$103=Analítico!I$1),(Bens!$G$4:$G$103))</f>
        <v>0</v>
      </c>
      <c r="J118" s="152">
        <f>SUMPRODUCT(-(Bens!$B$4:$B$103=Analítico!$B118),-(Bens!$D$4:$D$103=Analítico!J$1),(Bens!$G$4:$G$103))</f>
        <v>0</v>
      </c>
      <c r="K118" s="152">
        <f>SUMPRODUCT(-(Bens!$B$4:$B$103=Analítico!$B118),-(Bens!$D$4:$D$103=Analítico!K$1),(Bens!$G$4:$G$103))</f>
        <v>0</v>
      </c>
      <c r="L118" s="152">
        <f>SUMPRODUCT(-(Bens!$B$4:$B$103=Analítico!$B118),-(Bens!$D$4:$D$103=Analítico!L$1),(Bens!$G$4:$G$103))</f>
        <v>0</v>
      </c>
      <c r="M118" s="152">
        <f>SUMPRODUCT(-(Bens!$B$4:$B$103=Analítico!$B118),-(Bens!$D$4:$D$103=Analítico!M$1),(Bens!$G$4:$G$103))</f>
        <v>0</v>
      </c>
      <c r="N118" s="152">
        <f>SUMPRODUCT(-(Bens!$B$4:$B$103=Analítico!$B118),-(Bens!$D$4:$D$103=Analítico!N$1),(Bens!$G$4:$G$103))</f>
        <v>0</v>
      </c>
      <c r="O118" s="152">
        <f>SUMPRODUCT(-(Bens!$B$4:$B$103=Analítico!$B118),-(Bens!$D$4:$D$103=Analítico!O$1),(Bens!$G$4:$G$103))</f>
        <v>0</v>
      </c>
      <c r="P118" s="152">
        <f>SUMPRODUCT(-(Bens!$B$4:$B$103=Analítico!$B118),-(Bens!$D$4:$D$103=Analítico!P$1),(Bens!$G$4:$G$103))</f>
        <v>0</v>
      </c>
      <c r="Q118" s="152">
        <f>SUMPRODUCT(-(Bens!$B$4:$B$103=Analítico!$B118),-(Bens!$D$4:$D$103=Analítico!Q$1),(Bens!$G$4:$G$103))</f>
        <v>0</v>
      </c>
      <c r="R118" s="152">
        <f>SUMPRODUCT(-(Bens!$B$4:$B$103=Analítico!$B118),-(Bens!$D$4:$D$103=Analítico!R$1),(Bens!$G$4:$G$103))</f>
        <v>0</v>
      </c>
      <c r="S118" s="152">
        <f>SUMPRODUCT(-(Bens!$B$4:$B$103=Analítico!$B118),-(Bens!$D$4:$D$103=Analítico!S$1),(Bens!$G$4:$G$103))</f>
        <v>0</v>
      </c>
      <c r="T118" s="152">
        <f>SUMPRODUCT(-(Bens!$B$4:$B$103=Analítico!$B118),-(Bens!$D$4:$D$103=Analítico!T$1),(Bens!$G$4:$G$103))</f>
        <v>0</v>
      </c>
      <c r="U118" s="152">
        <f>SUMPRODUCT(-(Bens!$B$4:$B$103=Analítico!$B118),-(Bens!$D$4:$D$103=Analítico!U$1),(Bens!$G$4:$G$103))</f>
        <v>0</v>
      </c>
      <c r="V118" s="152">
        <f>SUMPRODUCT(-(Bens!$B$4:$B$103=Analítico!$B118),-(Bens!$D$4:$D$103=Analítico!V$1),(Bens!$G$4:$G$103))</f>
        <v>0</v>
      </c>
      <c r="W118" s="152">
        <f>SUMPRODUCT(-(Bens!$B$4:$B$103=Analítico!$B118),-(Bens!$D$4:$D$103=Analítico!W$1),(Bens!$G$4:$G$103))</f>
        <v>0</v>
      </c>
      <c r="X118" s="152">
        <f>SUMPRODUCT(-(Bens!$B$4:$B$103=Analítico!$B118),-(Bens!$D$4:$D$103=Analítico!X$1),(Bens!$G$4:$G$103))</f>
        <v>0</v>
      </c>
      <c r="Y118" s="152">
        <f>SUMPRODUCT(-(Bens!$B$4:$B$103=Analítico!$B118),-(Bens!$D$4:$D$103=Analítico!Y$1),(Bens!$G$4:$G$103))</f>
        <v>0</v>
      </c>
      <c r="Z118" s="152">
        <f>SUMPRODUCT(-(Bens!$B$4:$B$103=Analítico!$B118),-(Bens!$D$4:$D$103=Analítico!Z$1),(Bens!$G$4:$G$103))</f>
        <v>0</v>
      </c>
      <c r="AA118" s="152">
        <f>SUMPRODUCT(-(Bens!$B$4:$B$103=Analítico!$B118),-(Bens!$D$4:$D$103=Analítico!AA$1),(Bens!$G$4:$G$103))</f>
        <v>0</v>
      </c>
      <c r="AB118" s="152">
        <f>SUMPRODUCT(-(Bens!$B$4:$B$103=Analítico!$B118),-(Bens!$D$4:$D$103=Analítico!AB$1),(Bens!$G$4:$G$103))</f>
        <v>0</v>
      </c>
      <c r="AC118" s="152">
        <f>SUMPRODUCT(-(Bens!$B$4:$B$103=Analítico!$B118),-(Bens!$D$4:$D$103=Analítico!AC$1),(Bens!$G$4:$G$103))</f>
        <v>0</v>
      </c>
      <c r="AD118" s="152">
        <f>SUMPRODUCT(-(Bens!$B$4:$B$103=Analítico!$B118),-(Bens!$D$4:$D$103=Analítico!AD$1),(Bens!$G$4:$G$103))</f>
        <v>0</v>
      </c>
      <c r="AE118" s="152">
        <f>SUMPRODUCT(-(Bens!$B$4:$B$103=Analítico!$B118),-(Bens!$D$4:$D$103=Analítico!AE$1),(Bens!$G$4:$G$103))</f>
        <v>0</v>
      </c>
      <c r="AF118" s="152">
        <f>SUMPRODUCT(-(Bens!$B$4:$B$103=Analítico!$B118),-(Bens!$D$4:$D$103=Analítico!AF$1),(Bens!$G$4:$G$103))</f>
        <v>0</v>
      </c>
      <c r="AG118" s="152">
        <f>SUMPRODUCT(-(Bens!$B$4:$B$103=Analítico!$B118),-(Bens!$D$4:$D$103=Analítico!AG$1),(Bens!$G$4:$G$103))</f>
        <v>0</v>
      </c>
      <c r="AH118" s="152">
        <f>SUMPRODUCT(-(Bens!$B$4:$B$103=Analítico!$B118),-(Bens!$D$4:$D$103=Analítico!AH$1),(Bens!$G$4:$G$103))</f>
        <v>0</v>
      </c>
      <c r="AI118" s="152">
        <f>SUMPRODUCT(-(Bens!$B$4:$B$103=Analítico!$B118),-(Bens!$D$4:$D$103=Analítico!AI$1),(Bens!$G$4:$G$103))</f>
        <v>0</v>
      </c>
      <c r="AJ118" s="152">
        <f>SUMPRODUCT(-(Bens!$B$4:$B$103=Analítico!$B118),-(Bens!$D$4:$D$103=Analítico!AJ$1),(Bens!$G$4:$G$103))</f>
        <v>0</v>
      </c>
      <c r="AK118" s="152">
        <f>SUMPRODUCT(-(Bens!$B$4:$B$103=Analítico!$B118),-(Bens!$D$4:$D$103=Analítico!AK$1),(Bens!$G$4:$G$103))</f>
        <v>0</v>
      </c>
      <c r="AL118" s="152">
        <f>SUMPRODUCT(-(Bens!$B$4:$B$103=Analítico!$B118),-(Bens!$D$4:$D$103=Analítico!AL$1),(Bens!$G$4:$G$103))</f>
        <v>0</v>
      </c>
      <c r="AM118" s="147">
        <f t="shared" ref="AM118:AM130" si="54">SUM(C118:AL118)</f>
        <v>0</v>
      </c>
      <c r="AN118" s="159">
        <f t="shared" ref="AN118:AN133" ca="1" si="55">IF($AM$133=0,0,AM118/$AM$133)</f>
        <v>0</v>
      </c>
      <c r="AX118" s="254"/>
      <c r="AY118" s="254"/>
    </row>
    <row r="119" spans="1:51" s="101" customFormat="1" ht="23.25" customHeight="1">
      <c r="A119" s="31" t="s">
        <v>39</v>
      </c>
      <c r="B119" s="32" t="s">
        <v>202</v>
      </c>
      <c r="C119" s="152">
        <f>SUMPRODUCT(-(Bens!$B$4:$B$103=Analítico!$B119),-(Bens!$D$4:$D$103=Analítico!C$1),(Bens!$G$4:$G$103))</f>
        <v>3633.8999999999996</v>
      </c>
      <c r="D119" s="152">
        <f>SUMPRODUCT(-(Bens!$B$4:$B$103=Analítico!$B119),-(Bens!$D$4:$D$103=Analítico!D$1),(Bens!$G$4:$G$103))</f>
        <v>0</v>
      </c>
      <c r="E119" s="152">
        <f>SUMPRODUCT(-(Bens!$B$4:$B$103=Analítico!$B119),-(Bens!$D$4:$D$103=Analítico!E$1),(Bens!$G$4:$G$103))</f>
        <v>0</v>
      </c>
      <c r="F119" s="152">
        <f>SUMPRODUCT(-(Bens!$B$4:$B$103=Analítico!$B119),-(Bens!$D$4:$D$103=Analítico!F$1),(Bens!$G$4:$G$103))</f>
        <v>0</v>
      </c>
      <c r="G119" s="152">
        <f>SUMPRODUCT(-(Bens!$B$4:$B$103=Analítico!$B119),-(Bens!$D$4:$D$103=Analítico!G$1),(Bens!$G$4:$G$103))</f>
        <v>0</v>
      </c>
      <c r="H119" s="152">
        <f>SUMPRODUCT(-(Bens!$B$4:$B$103=Analítico!$B119),-(Bens!$D$4:$D$103=Analítico!H$1),(Bens!$G$4:$G$103))</f>
        <v>0</v>
      </c>
      <c r="I119" s="152">
        <f>SUMPRODUCT(-(Bens!$B$4:$B$103=Analítico!$B119),-(Bens!$D$4:$D$103=Analítico!I$1),(Bens!$G$4:$G$103))</f>
        <v>0</v>
      </c>
      <c r="J119" s="152">
        <f>SUMPRODUCT(-(Bens!$B$4:$B$103=Analítico!$B119),-(Bens!$D$4:$D$103=Analítico!J$1),(Bens!$G$4:$G$103))</f>
        <v>0</v>
      </c>
      <c r="K119" s="152">
        <f>SUMPRODUCT(-(Bens!$B$4:$B$103=Analítico!$B119),-(Bens!$D$4:$D$103=Analítico!K$1),(Bens!$G$4:$G$103))</f>
        <v>0</v>
      </c>
      <c r="L119" s="152">
        <f>SUMPRODUCT(-(Bens!$B$4:$B$103=Analítico!$B119),-(Bens!$D$4:$D$103=Analítico!L$1),(Bens!$G$4:$G$103))</f>
        <v>0</v>
      </c>
      <c r="M119" s="152">
        <f>SUMPRODUCT(-(Bens!$B$4:$B$103=Analítico!$B119),-(Bens!$D$4:$D$103=Analítico!M$1),(Bens!$G$4:$G$103))</f>
        <v>0</v>
      </c>
      <c r="N119" s="152">
        <f>SUMPRODUCT(-(Bens!$B$4:$B$103=Analítico!$B119),-(Bens!$D$4:$D$103=Analítico!N$1),(Bens!$G$4:$G$103))</f>
        <v>0</v>
      </c>
      <c r="O119" s="152">
        <f>SUMPRODUCT(-(Bens!$B$4:$B$103=Analítico!$B119),-(Bens!$D$4:$D$103=Analítico!O$1),(Bens!$G$4:$G$103))</f>
        <v>0</v>
      </c>
      <c r="P119" s="152">
        <f>SUMPRODUCT(-(Bens!$B$4:$B$103=Analítico!$B119),-(Bens!$D$4:$D$103=Analítico!P$1),(Bens!$G$4:$G$103))</f>
        <v>0</v>
      </c>
      <c r="Q119" s="152">
        <f>SUMPRODUCT(-(Bens!$B$4:$B$103=Analítico!$B119),-(Bens!$D$4:$D$103=Analítico!Q$1),(Bens!$G$4:$G$103))</f>
        <v>0</v>
      </c>
      <c r="R119" s="152">
        <f>SUMPRODUCT(-(Bens!$B$4:$B$103=Analítico!$B119),-(Bens!$D$4:$D$103=Analítico!R$1),(Bens!$G$4:$G$103))</f>
        <v>0</v>
      </c>
      <c r="S119" s="152">
        <f>SUMPRODUCT(-(Bens!$B$4:$B$103=Analítico!$B119),-(Bens!$D$4:$D$103=Analítico!S$1),(Bens!$G$4:$G$103))</f>
        <v>0</v>
      </c>
      <c r="T119" s="152">
        <f>SUMPRODUCT(-(Bens!$B$4:$B$103=Analítico!$B119),-(Bens!$D$4:$D$103=Analítico!T$1),(Bens!$G$4:$G$103))</f>
        <v>0</v>
      </c>
      <c r="U119" s="152">
        <f>SUMPRODUCT(-(Bens!$B$4:$B$103=Analítico!$B119),-(Bens!$D$4:$D$103=Analítico!U$1),(Bens!$G$4:$G$103))</f>
        <v>0</v>
      </c>
      <c r="V119" s="152">
        <f>SUMPRODUCT(-(Bens!$B$4:$B$103=Analítico!$B119),-(Bens!$D$4:$D$103=Analítico!V$1),(Bens!$G$4:$G$103))</f>
        <v>0</v>
      </c>
      <c r="W119" s="152">
        <f>SUMPRODUCT(-(Bens!$B$4:$B$103=Analítico!$B119),-(Bens!$D$4:$D$103=Analítico!W$1),(Bens!$G$4:$G$103))</f>
        <v>0</v>
      </c>
      <c r="X119" s="152">
        <f>SUMPRODUCT(-(Bens!$B$4:$B$103=Analítico!$B119),-(Bens!$D$4:$D$103=Analítico!X$1),(Bens!$G$4:$G$103))</f>
        <v>0</v>
      </c>
      <c r="Y119" s="152">
        <f>SUMPRODUCT(-(Bens!$B$4:$B$103=Analítico!$B119),-(Bens!$D$4:$D$103=Analítico!Y$1),(Bens!$G$4:$G$103))</f>
        <v>0</v>
      </c>
      <c r="Z119" s="152">
        <f>SUMPRODUCT(-(Bens!$B$4:$B$103=Analítico!$B119),-(Bens!$D$4:$D$103=Analítico!Z$1),(Bens!$G$4:$G$103))</f>
        <v>0</v>
      </c>
      <c r="AA119" s="152">
        <f>SUMPRODUCT(-(Bens!$B$4:$B$103=Analítico!$B119),-(Bens!$D$4:$D$103=Analítico!AA$1),(Bens!$G$4:$G$103))</f>
        <v>0</v>
      </c>
      <c r="AB119" s="152">
        <f>SUMPRODUCT(-(Bens!$B$4:$B$103=Analítico!$B119),-(Bens!$D$4:$D$103=Analítico!AB$1),(Bens!$G$4:$G$103))</f>
        <v>0</v>
      </c>
      <c r="AC119" s="152">
        <f>SUMPRODUCT(-(Bens!$B$4:$B$103=Analítico!$B119),-(Bens!$D$4:$D$103=Analítico!AC$1),(Bens!$G$4:$G$103))</f>
        <v>0</v>
      </c>
      <c r="AD119" s="152">
        <f>SUMPRODUCT(-(Bens!$B$4:$B$103=Analítico!$B119),-(Bens!$D$4:$D$103=Analítico!AD$1),(Bens!$G$4:$G$103))</f>
        <v>0</v>
      </c>
      <c r="AE119" s="152">
        <f>SUMPRODUCT(-(Bens!$B$4:$B$103=Analítico!$B119),-(Bens!$D$4:$D$103=Analítico!AE$1),(Bens!$G$4:$G$103))</f>
        <v>0</v>
      </c>
      <c r="AF119" s="152">
        <f>SUMPRODUCT(-(Bens!$B$4:$B$103=Analítico!$B119),-(Bens!$D$4:$D$103=Analítico!AF$1),(Bens!$G$4:$G$103))</f>
        <v>0</v>
      </c>
      <c r="AG119" s="152">
        <f>SUMPRODUCT(-(Bens!$B$4:$B$103=Analítico!$B119),-(Bens!$D$4:$D$103=Analítico!AG$1),(Bens!$G$4:$G$103))</f>
        <v>0</v>
      </c>
      <c r="AH119" s="152">
        <f>SUMPRODUCT(-(Bens!$B$4:$B$103=Analítico!$B119),-(Bens!$D$4:$D$103=Analítico!AH$1),(Bens!$G$4:$G$103))</f>
        <v>0</v>
      </c>
      <c r="AI119" s="152">
        <f>SUMPRODUCT(-(Bens!$B$4:$B$103=Analítico!$B119),-(Bens!$D$4:$D$103=Analítico!AI$1),(Bens!$G$4:$G$103))</f>
        <v>0</v>
      </c>
      <c r="AJ119" s="152">
        <f>SUMPRODUCT(-(Bens!$B$4:$B$103=Analítico!$B119),-(Bens!$D$4:$D$103=Analítico!AJ$1),(Bens!$G$4:$G$103))</f>
        <v>0</v>
      </c>
      <c r="AK119" s="152">
        <f>SUMPRODUCT(-(Bens!$B$4:$B$103=Analítico!$B119),-(Bens!$D$4:$D$103=Analítico!AK$1),(Bens!$G$4:$G$103))</f>
        <v>0</v>
      </c>
      <c r="AL119" s="152">
        <f>SUMPRODUCT(-(Bens!$B$4:$B$103=Analítico!$B119),-(Bens!$D$4:$D$103=Analítico!AL$1),(Bens!$G$4:$G$103))</f>
        <v>0</v>
      </c>
      <c r="AM119" s="147">
        <f t="shared" si="54"/>
        <v>3633.8999999999996</v>
      </c>
      <c r="AN119" s="159">
        <f t="shared" ca="1" si="55"/>
        <v>9.46574085606774E-4</v>
      </c>
      <c r="AX119" s="254"/>
      <c r="AY119" s="254"/>
    </row>
    <row r="120" spans="1:51" s="101" customFormat="1" ht="23.25" customHeight="1">
      <c r="A120" s="31" t="s">
        <v>40</v>
      </c>
      <c r="B120" s="32" t="s">
        <v>203</v>
      </c>
      <c r="C120" s="152">
        <f>SUMPRODUCT(-(Bens!$B$4:$B$103=Analítico!$B120),-(Bens!$D$4:$D$103=Analítico!C$1),(Bens!$G$4:$G$103))</f>
        <v>25020</v>
      </c>
      <c r="D120" s="152">
        <f>SUMPRODUCT(-(Bens!$B$4:$B$103=Analítico!$B120),-(Bens!$D$4:$D$103=Analítico!D$1),(Bens!$G$4:$G$103))</f>
        <v>0</v>
      </c>
      <c r="E120" s="152">
        <f>SUMPRODUCT(-(Bens!$B$4:$B$103=Analítico!$B120),-(Bens!$D$4:$D$103=Analítico!E$1),(Bens!$G$4:$G$103))</f>
        <v>0</v>
      </c>
      <c r="F120" s="152">
        <f>SUMPRODUCT(-(Bens!$B$4:$B$103=Analítico!$B120),-(Bens!$D$4:$D$103=Analítico!F$1),(Bens!$G$4:$G$103))</f>
        <v>0</v>
      </c>
      <c r="G120" s="152">
        <f>SUMPRODUCT(-(Bens!$B$4:$B$103=Analítico!$B120),-(Bens!$D$4:$D$103=Analítico!G$1),(Bens!$G$4:$G$103))</f>
        <v>0</v>
      </c>
      <c r="H120" s="152">
        <f>SUMPRODUCT(-(Bens!$B$4:$B$103=Analítico!$B120),-(Bens!$D$4:$D$103=Analítico!H$1),(Bens!$G$4:$G$103))</f>
        <v>0</v>
      </c>
      <c r="I120" s="152">
        <f>SUMPRODUCT(-(Bens!$B$4:$B$103=Analítico!$B120),-(Bens!$D$4:$D$103=Analítico!I$1),(Bens!$G$4:$G$103))</f>
        <v>0</v>
      </c>
      <c r="J120" s="152">
        <f>SUMPRODUCT(-(Bens!$B$4:$B$103=Analítico!$B120),-(Bens!$D$4:$D$103=Analítico!J$1),(Bens!$G$4:$G$103))</f>
        <v>0</v>
      </c>
      <c r="K120" s="152">
        <f>SUMPRODUCT(-(Bens!$B$4:$B$103=Analítico!$B120),-(Bens!$D$4:$D$103=Analítico!K$1),(Bens!$G$4:$G$103))</f>
        <v>0</v>
      </c>
      <c r="L120" s="152">
        <f>SUMPRODUCT(-(Bens!$B$4:$B$103=Analítico!$B120),-(Bens!$D$4:$D$103=Analítico!L$1),(Bens!$G$4:$G$103))</f>
        <v>0</v>
      </c>
      <c r="M120" s="152">
        <f>SUMPRODUCT(-(Bens!$B$4:$B$103=Analítico!$B120),-(Bens!$D$4:$D$103=Analítico!M$1),(Bens!$G$4:$G$103))</f>
        <v>0</v>
      </c>
      <c r="N120" s="152">
        <f>SUMPRODUCT(-(Bens!$B$4:$B$103=Analítico!$B120),-(Bens!$D$4:$D$103=Analítico!N$1),(Bens!$G$4:$G$103))</f>
        <v>0</v>
      </c>
      <c r="O120" s="152">
        <f>SUMPRODUCT(-(Bens!$B$4:$B$103=Analítico!$B120),-(Bens!$D$4:$D$103=Analítico!O$1),(Bens!$G$4:$G$103))</f>
        <v>5560</v>
      </c>
      <c r="P120" s="152">
        <f>SUMPRODUCT(-(Bens!$B$4:$B$103=Analítico!$B120),-(Bens!$D$4:$D$103=Analítico!P$1),(Bens!$G$4:$G$103))</f>
        <v>0</v>
      </c>
      <c r="Q120" s="152">
        <f>SUMPRODUCT(-(Bens!$B$4:$B$103=Analítico!$B120),-(Bens!$D$4:$D$103=Analítico!Q$1),(Bens!$G$4:$G$103))</f>
        <v>0</v>
      </c>
      <c r="R120" s="152">
        <f>SUMPRODUCT(-(Bens!$B$4:$B$103=Analítico!$B120),-(Bens!$D$4:$D$103=Analítico!R$1),(Bens!$G$4:$G$103))</f>
        <v>0</v>
      </c>
      <c r="S120" s="152">
        <f>SUMPRODUCT(-(Bens!$B$4:$B$103=Analítico!$B120),-(Bens!$D$4:$D$103=Analítico!S$1),(Bens!$G$4:$G$103))</f>
        <v>0</v>
      </c>
      <c r="T120" s="152">
        <f>SUMPRODUCT(-(Bens!$B$4:$B$103=Analítico!$B120),-(Bens!$D$4:$D$103=Analítico!T$1),(Bens!$G$4:$G$103))</f>
        <v>0</v>
      </c>
      <c r="U120" s="152">
        <f>SUMPRODUCT(-(Bens!$B$4:$B$103=Analítico!$B120),-(Bens!$D$4:$D$103=Analítico!U$1),(Bens!$G$4:$G$103))</f>
        <v>0</v>
      </c>
      <c r="V120" s="152">
        <f>SUMPRODUCT(-(Bens!$B$4:$B$103=Analítico!$B120),-(Bens!$D$4:$D$103=Analítico!V$1),(Bens!$G$4:$G$103))</f>
        <v>0</v>
      </c>
      <c r="W120" s="152">
        <f>SUMPRODUCT(-(Bens!$B$4:$B$103=Analítico!$B120),-(Bens!$D$4:$D$103=Analítico!W$1),(Bens!$G$4:$G$103))</f>
        <v>0</v>
      </c>
      <c r="X120" s="152">
        <f>SUMPRODUCT(-(Bens!$B$4:$B$103=Analítico!$B120),-(Bens!$D$4:$D$103=Analítico!X$1),(Bens!$G$4:$G$103))</f>
        <v>0</v>
      </c>
      <c r="Y120" s="152">
        <f>SUMPRODUCT(-(Bens!$B$4:$B$103=Analítico!$B120),-(Bens!$D$4:$D$103=Analítico!Y$1),(Bens!$G$4:$G$103))</f>
        <v>0</v>
      </c>
      <c r="Z120" s="152">
        <f>SUMPRODUCT(-(Bens!$B$4:$B$103=Analítico!$B120),-(Bens!$D$4:$D$103=Analítico!Z$1),(Bens!$G$4:$G$103))</f>
        <v>0</v>
      </c>
      <c r="AA120" s="152">
        <f>SUMPRODUCT(-(Bens!$B$4:$B$103=Analítico!$B120),-(Bens!$D$4:$D$103=Analítico!AA$1),(Bens!$G$4:$G$103))</f>
        <v>0</v>
      </c>
      <c r="AB120" s="152">
        <f>SUMPRODUCT(-(Bens!$B$4:$B$103=Analítico!$B120),-(Bens!$D$4:$D$103=Analítico!AB$1),(Bens!$G$4:$G$103))</f>
        <v>0</v>
      </c>
      <c r="AC120" s="152">
        <f>SUMPRODUCT(-(Bens!$B$4:$B$103=Analítico!$B120),-(Bens!$D$4:$D$103=Analítico!AC$1),(Bens!$G$4:$G$103))</f>
        <v>0</v>
      </c>
      <c r="AD120" s="152">
        <f>SUMPRODUCT(-(Bens!$B$4:$B$103=Analítico!$B120),-(Bens!$D$4:$D$103=Analítico!AD$1),(Bens!$G$4:$G$103))</f>
        <v>0</v>
      </c>
      <c r="AE120" s="152">
        <f>SUMPRODUCT(-(Bens!$B$4:$B$103=Analítico!$B120),-(Bens!$D$4:$D$103=Analítico!AE$1),(Bens!$G$4:$G$103))</f>
        <v>0</v>
      </c>
      <c r="AF120" s="152">
        <f>SUMPRODUCT(-(Bens!$B$4:$B$103=Analítico!$B120),-(Bens!$D$4:$D$103=Analítico!AF$1),(Bens!$G$4:$G$103))</f>
        <v>0</v>
      </c>
      <c r="AG120" s="152">
        <f>SUMPRODUCT(-(Bens!$B$4:$B$103=Analítico!$B120),-(Bens!$D$4:$D$103=Analítico!AG$1),(Bens!$G$4:$G$103))</f>
        <v>0</v>
      </c>
      <c r="AH120" s="152">
        <f>SUMPRODUCT(-(Bens!$B$4:$B$103=Analítico!$B120),-(Bens!$D$4:$D$103=Analítico!AH$1),(Bens!$G$4:$G$103))</f>
        <v>0</v>
      </c>
      <c r="AI120" s="152">
        <f>SUMPRODUCT(-(Bens!$B$4:$B$103=Analítico!$B120),-(Bens!$D$4:$D$103=Analítico!AI$1),(Bens!$G$4:$G$103))</f>
        <v>0</v>
      </c>
      <c r="AJ120" s="152">
        <f>SUMPRODUCT(-(Bens!$B$4:$B$103=Analítico!$B120),-(Bens!$D$4:$D$103=Analítico!AJ$1),(Bens!$G$4:$G$103))</f>
        <v>0</v>
      </c>
      <c r="AK120" s="152">
        <f>SUMPRODUCT(-(Bens!$B$4:$B$103=Analítico!$B120),-(Bens!$D$4:$D$103=Analítico!AK$1),(Bens!$G$4:$G$103))</f>
        <v>0</v>
      </c>
      <c r="AL120" s="152">
        <f>SUMPRODUCT(-(Bens!$B$4:$B$103=Analítico!$B120),-(Bens!$D$4:$D$103=Analítico!AL$1),(Bens!$G$4:$G$103))</f>
        <v>0</v>
      </c>
      <c r="AM120" s="147">
        <f t="shared" si="54"/>
        <v>30580</v>
      </c>
      <c r="AN120" s="159">
        <f t="shared" ca="1" si="55"/>
        <v>7.965611474684265E-3</v>
      </c>
      <c r="AX120" s="254"/>
      <c r="AY120" s="254"/>
    </row>
    <row r="121" spans="1:51" s="101" customFormat="1" ht="23.25" customHeight="1">
      <c r="A121" s="31" t="s">
        <v>41</v>
      </c>
      <c r="B121" s="32" t="s">
        <v>204</v>
      </c>
      <c r="C121" s="152">
        <f>SUMPRODUCT(-(Bens!$B$4:$B$103=Analítico!$B121),-(Bens!$D$4:$D$103=Analítico!C$1),(Bens!$G$4:$G$103))</f>
        <v>0</v>
      </c>
      <c r="D121" s="152">
        <f>SUMPRODUCT(-(Bens!$B$4:$B$103=Analítico!$B121),-(Bens!$D$4:$D$103=Analítico!D$1),(Bens!$G$4:$G$103))</f>
        <v>0</v>
      </c>
      <c r="E121" s="152">
        <f>SUMPRODUCT(-(Bens!$B$4:$B$103=Analítico!$B121),-(Bens!$D$4:$D$103=Analítico!E$1),(Bens!$G$4:$G$103))</f>
        <v>0</v>
      </c>
      <c r="F121" s="152">
        <f>SUMPRODUCT(-(Bens!$B$4:$B$103=Analítico!$B121),-(Bens!$D$4:$D$103=Analítico!F$1),(Bens!$G$4:$G$103))</f>
        <v>0</v>
      </c>
      <c r="G121" s="152">
        <f>SUMPRODUCT(-(Bens!$B$4:$B$103=Analítico!$B121),-(Bens!$D$4:$D$103=Analítico!G$1),(Bens!$G$4:$G$103))</f>
        <v>0</v>
      </c>
      <c r="H121" s="152">
        <f>SUMPRODUCT(-(Bens!$B$4:$B$103=Analítico!$B121),-(Bens!$D$4:$D$103=Analítico!H$1),(Bens!$G$4:$G$103))</f>
        <v>0</v>
      </c>
      <c r="I121" s="152">
        <f>SUMPRODUCT(-(Bens!$B$4:$B$103=Analítico!$B121),-(Bens!$D$4:$D$103=Analítico!I$1),(Bens!$G$4:$G$103))</f>
        <v>0</v>
      </c>
      <c r="J121" s="152">
        <f>SUMPRODUCT(-(Bens!$B$4:$B$103=Analítico!$B121),-(Bens!$D$4:$D$103=Analítico!J$1),(Bens!$G$4:$G$103))</f>
        <v>0</v>
      </c>
      <c r="K121" s="152">
        <f>SUMPRODUCT(-(Bens!$B$4:$B$103=Analítico!$B121),-(Bens!$D$4:$D$103=Analítico!K$1),(Bens!$G$4:$G$103))</f>
        <v>0</v>
      </c>
      <c r="L121" s="152">
        <f>SUMPRODUCT(-(Bens!$B$4:$B$103=Analítico!$B121),-(Bens!$D$4:$D$103=Analítico!L$1),(Bens!$G$4:$G$103))</f>
        <v>0</v>
      </c>
      <c r="M121" s="152">
        <f>SUMPRODUCT(-(Bens!$B$4:$B$103=Analítico!$B121),-(Bens!$D$4:$D$103=Analítico!M$1),(Bens!$G$4:$G$103))</f>
        <v>0</v>
      </c>
      <c r="N121" s="152">
        <f>SUMPRODUCT(-(Bens!$B$4:$B$103=Analítico!$B121),-(Bens!$D$4:$D$103=Analítico!N$1),(Bens!$G$4:$G$103))</f>
        <v>0</v>
      </c>
      <c r="O121" s="152">
        <f>SUMPRODUCT(-(Bens!$B$4:$B$103=Analítico!$B121),-(Bens!$D$4:$D$103=Analítico!O$1),(Bens!$G$4:$G$103))</f>
        <v>0</v>
      </c>
      <c r="P121" s="152">
        <f>SUMPRODUCT(-(Bens!$B$4:$B$103=Analítico!$B121),-(Bens!$D$4:$D$103=Analítico!P$1),(Bens!$G$4:$G$103))</f>
        <v>0</v>
      </c>
      <c r="Q121" s="152">
        <f>SUMPRODUCT(-(Bens!$B$4:$B$103=Analítico!$B121),-(Bens!$D$4:$D$103=Analítico!Q$1),(Bens!$G$4:$G$103))</f>
        <v>0</v>
      </c>
      <c r="R121" s="152">
        <f>SUMPRODUCT(-(Bens!$B$4:$B$103=Analítico!$B121),-(Bens!$D$4:$D$103=Analítico!R$1),(Bens!$G$4:$G$103))</f>
        <v>0</v>
      </c>
      <c r="S121" s="152">
        <f>SUMPRODUCT(-(Bens!$B$4:$B$103=Analítico!$B121),-(Bens!$D$4:$D$103=Analítico!S$1),(Bens!$G$4:$G$103))</f>
        <v>0</v>
      </c>
      <c r="T121" s="152">
        <f>SUMPRODUCT(-(Bens!$B$4:$B$103=Analítico!$B121),-(Bens!$D$4:$D$103=Analítico!T$1),(Bens!$G$4:$G$103))</f>
        <v>0</v>
      </c>
      <c r="U121" s="152">
        <f>SUMPRODUCT(-(Bens!$B$4:$B$103=Analítico!$B121),-(Bens!$D$4:$D$103=Analítico!U$1),(Bens!$G$4:$G$103))</f>
        <v>0</v>
      </c>
      <c r="V121" s="152">
        <f>SUMPRODUCT(-(Bens!$B$4:$B$103=Analítico!$B121),-(Bens!$D$4:$D$103=Analítico!V$1),(Bens!$G$4:$G$103))</f>
        <v>0</v>
      </c>
      <c r="W121" s="152">
        <f>SUMPRODUCT(-(Bens!$B$4:$B$103=Analítico!$B121),-(Bens!$D$4:$D$103=Analítico!W$1),(Bens!$G$4:$G$103))</f>
        <v>0</v>
      </c>
      <c r="X121" s="152">
        <f>SUMPRODUCT(-(Bens!$B$4:$B$103=Analítico!$B121),-(Bens!$D$4:$D$103=Analítico!X$1),(Bens!$G$4:$G$103))</f>
        <v>0</v>
      </c>
      <c r="Y121" s="152">
        <f>SUMPRODUCT(-(Bens!$B$4:$B$103=Analítico!$B121),-(Bens!$D$4:$D$103=Analítico!Y$1),(Bens!$G$4:$G$103))</f>
        <v>0</v>
      </c>
      <c r="Z121" s="152">
        <f>SUMPRODUCT(-(Bens!$B$4:$B$103=Analítico!$B121),-(Bens!$D$4:$D$103=Analítico!Z$1),(Bens!$G$4:$G$103))</f>
        <v>0</v>
      </c>
      <c r="AA121" s="152">
        <f>SUMPRODUCT(-(Bens!$B$4:$B$103=Analítico!$B121),-(Bens!$D$4:$D$103=Analítico!AA$1),(Bens!$G$4:$G$103))</f>
        <v>0</v>
      </c>
      <c r="AB121" s="152">
        <f>SUMPRODUCT(-(Bens!$B$4:$B$103=Analítico!$B121),-(Bens!$D$4:$D$103=Analítico!AB$1),(Bens!$G$4:$G$103))</f>
        <v>0</v>
      </c>
      <c r="AC121" s="152">
        <f>SUMPRODUCT(-(Bens!$B$4:$B$103=Analítico!$B121),-(Bens!$D$4:$D$103=Analítico!AC$1),(Bens!$G$4:$G$103))</f>
        <v>0</v>
      </c>
      <c r="AD121" s="152">
        <f>SUMPRODUCT(-(Bens!$B$4:$B$103=Analítico!$B121),-(Bens!$D$4:$D$103=Analítico!AD$1),(Bens!$G$4:$G$103))</f>
        <v>0</v>
      </c>
      <c r="AE121" s="152">
        <f>SUMPRODUCT(-(Bens!$B$4:$B$103=Analítico!$B121),-(Bens!$D$4:$D$103=Analítico!AE$1),(Bens!$G$4:$G$103))</f>
        <v>0</v>
      </c>
      <c r="AF121" s="152">
        <f>SUMPRODUCT(-(Bens!$B$4:$B$103=Analítico!$B121),-(Bens!$D$4:$D$103=Analítico!AF$1),(Bens!$G$4:$G$103))</f>
        <v>0</v>
      </c>
      <c r="AG121" s="152">
        <f>SUMPRODUCT(-(Bens!$B$4:$B$103=Analítico!$B121),-(Bens!$D$4:$D$103=Analítico!AG$1),(Bens!$G$4:$G$103))</f>
        <v>0</v>
      </c>
      <c r="AH121" s="152">
        <f>SUMPRODUCT(-(Bens!$B$4:$B$103=Analítico!$B121),-(Bens!$D$4:$D$103=Analítico!AH$1),(Bens!$G$4:$G$103))</f>
        <v>0</v>
      </c>
      <c r="AI121" s="152">
        <f>SUMPRODUCT(-(Bens!$B$4:$B$103=Analítico!$B121),-(Bens!$D$4:$D$103=Analítico!AI$1),(Bens!$G$4:$G$103))</f>
        <v>0</v>
      </c>
      <c r="AJ121" s="152">
        <f>SUMPRODUCT(-(Bens!$B$4:$B$103=Analítico!$B121),-(Bens!$D$4:$D$103=Analítico!AJ$1),(Bens!$G$4:$G$103))</f>
        <v>0</v>
      </c>
      <c r="AK121" s="152">
        <f>SUMPRODUCT(-(Bens!$B$4:$B$103=Analítico!$B121),-(Bens!$D$4:$D$103=Analítico!AK$1),(Bens!$G$4:$G$103))</f>
        <v>0</v>
      </c>
      <c r="AL121" s="152">
        <f>SUMPRODUCT(-(Bens!$B$4:$B$103=Analítico!$B121),-(Bens!$D$4:$D$103=Analítico!AL$1),(Bens!$G$4:$G$103))</f>
        <v>0</v>
      </c>
      <c r="AM121" s="147">
        <f t="shared" si="54"/>
        <v>0</v>
      </c>
      <c r="AN121" s="159">
        <f t="shared" ca="1" si="55"/>
        <v>0</v>
      </c>
      <c r="AX121" s="254"/>
      <c r="AY121" s="254"/>
    </row>
    <row r="122" spans="1:51" s="101" customFormat="1" ht="23.25" customHeight="1">
      <c r="A122" s="31" t="s">
        <v>16</v>
      </c>
      <c r="B122" s="32" t="s">
        <v>205</v>
      </c>
      <c r="C122" s="152">
        <f>SUMPRODUCT(-(Bens!$B$4:$B$103=Analítico!$B122),-(Bens!$D$4:$D$103=Analítico!C$1),(Bens!$G$4:$G$103))</f>
        <v>0</v>
      </c>
      <c r="D122" s="152">
        <f>SUMPRODUCT(-(Bens!$B$4:$B$103=Analítico!$B122),-(Bens!$D$4:$D$103=Analítico!D$1),(Bens!$G$4:$G$103))</f>
        <v>0</v>
      </c>
      <c r="E122" s="152">
        <f>SUMPRODUCT(-(Bens!$B$4:$B$103=Analítico!$B122),-(Bens!$D$4:$D$103=Analítico!E$1),(Bens!$G$4:$G$103))</f>
        <v>0</v>
      </c>
      <c r="F122" s="152">
        <f>SUMPRODUCT(-(Bens!$B$4:$B$103=Analítico!$B122),-(Bens!$D$4:$D$103=Analítico!F$1),(Bens!$G$4:$G$103))</f>
        <v>0</v>
      </c>
      <c r="G122" s="152">
        <f>SUMPRODUCT(-(Bens!$B$4:$B$103=Analítico!$B122),-(Bens!$D$4:$D$103=Analítico!G$1),(Bens!$G$4:$G$103))</f>
        <v>0</v>
      </c>
      <c r="H122" s="152">
        <f>SUMPRODUCT(-(Bens!$B$4:$B$103=Analítico!$B122),-(Bens!$D$4:$D$103=Analítico!H$1),(Bens!$G$4:$G$103))</f>
        <v>0</v>
      </c>
      <c r="I122" s="152">
        <f>SUMPRODUCT(-(Bens!$B$4:$B$103=Analítico!$B122),-(Bens!$D$4:$D$103=Analítico!I$1),(Bens!$G$4:$G$103))</f>
        <v>0</v>
      </c>
      <c r="J122" s="152">
        <f>SUMPRODUCT(-(Bens!$B$4:$B$103=Analítico!$B122),-(Bens!$D$4:$D$103=Analítico!J$1),(Bens!$G$4:$G$103))</f>
        <v>0</v>
      </c>
      <c r="K122" s="152">
        <f>SUMPRODUCT(-(Bens!$B$4:$B$103=Analítico!$B122),-(Bens!$D$4:$D$103=Analítico!K$1),(Bens!$G$4:$G$103))</f>
        <v>0</v>
      </c>
      <c r="L122" s="152">
        <f>SUMPRODUCT(-(Bens!$B$4:$B$103=Analítico!$B122),-(Bens!$D$4:$D$103=Analítico!L$1),(Bens!$G$4:$G$103))</f>
        <v>0</v>
      </c>
      <c r="M122" s="152">
        <f>SUMPRODUCT(-(Bens!$B$4:$B$103=Analítico!$B122),-(Bens!$D$4:$D$103=Analítico!M$1),(Bens!$G$4:$G$103))</f>
        <v>0</v>
      </c>
      <c r="N122" s="152">
        <f>SUMPRODUCT(-(Bens!$B$4:$B$103=Analítico!$B122),-(Bens!$D$4:$D$103=Analítico!N$1),(Bens!$G$4:$G$103))</f>
        <v>0</v>
      </c>
      <c r="O122" s="152">
        <f>SUMPRODUCT(-(Bens!$B$4:$B$103=Analítico!$B122),-(Bens!$D$4:$D$103=Analítico!O$1),(Bens!$G$4:$G$103))</f>
        <v>0</v>
      </c>
      <c r="P122" s="152">
        <f>SUMPRODUCT(-(Bens!$B$4:$B$103=Analítico!$B122),-(Bens!$D$4:$D$103=Analítico!P$1),(Bens!$G$4:$G$103))</f>
        <v>0</v>
      </c>
      <c r="Q122" s="152">
        <f>SUMPRODUCT(-(Bens!$B$4:$B$103=Analítico!$B122),-(Bens!$D$4:$D$103=Analítico!Q$1),(Bens!$G$4:$G$103))</f>
        <v>0</v>
      </c>
      <c r="R122" s="152">
        <f>SUMPRODUCT(-(Bens!$B$4:$B$103=Analítico!$B122),-(Bens!$D$4:$D$103=Analítico!R$1),(Bens!$G$4:$G$103))</f>
        <v>0</v>
      </c>
      <c r="S122" s="152">
        <f>SUMPRODUCT(-(Bens!$B$4:$B$103=Analítico!$B122),-(Bens!$D$4:$D$103=Analítico!S$1),(Bens!$G$4:$G$103))</f>
        <v>0</v>
      </c>
      <c r="T122" s="152">
        <f>SUMPRODUCT(-(Bens!$B$4:$B$103=Analítico!$B122),-(Bens!$D$4:$D$103=Analítico!T$1),(Bens!$G$4:$G$103))</f>
        <v>0</v>
      </c>
      <c r="U122" s="152">
        <f>SUMPRODUCT(-(Bens!$B$4:$B$103=Analítico!$B122),-(Bens!$D$4:$D$103=Analítico!U$1),(Bens!$G$4:$G$103))</f>
        <v>0</v>
      </c>
      <c r="V122" s="152">
        <f>SUMPRODUCT(-(Bens!$B$4:$B$103=Analítico!$B122),-(Bens!$D$4:$D$103=Analítico!V$1),(Bens!$G$4:$G$103))</f>
        <v>0</v>
      </c>
      <c r="W122" s="152">
        <f>SUMPRODUCT(-(Bens!$B$4:$B$103=Analítico!$B122),-(Bens!$D$4:$D$103=Analítico!W$1),(Bens!$G$4:$G$103))</f>
        <v>0</v>
      </c>
      <c r="X122" s="152">
        <f>SUMPRODUCT(-(Bens!$B$4:$B$103=Analítico!$B122),-(Bens!$D$4:$D$103=Analítico!X$1),(Bens!$G$4:$G$103))</f>
        <v>0</v>
      </c>
      <c r="Y122" s="152">
        <f>SUMPRODUCT(-(Bens!$B$4:$B$103=Analítico!$B122),-(Bens!$D$4:$D$103=Analítico!Y$1),(Bens!$G$4:$G$103))</f>
        <v>0</v>
      </c>
      <c r="Z122" s="152">
        <f>SUMPRODUCT(-(Bens!$B$4:$B$103=Analítico!$B122),-(Bens!$D$4:$D$103=Analítico!Z$1),(Bens!$G$4:$G$103))</f>
        <v>0</v>
      </c>
      <c r="AA122" s="152">
        <f>SUMPRODUCT(-(Bens!$B$4:$B$103=Analítico!$B122),-(Bens!$D$4:$D$103=Analítico!AA$1),(Bens!$G$4:$G$103))</f>
        <v>0</v>
      </c>
      <c r="AB122" s="152">
        <f>SUMPRODUCT(-(Bens!$B$4:$B$103=Analítico!$B122),-(Bens!$D$4:$D$103=Analítico!AB$1),(Bens!$G$4:$G$103))</f>
        <v>0</v>
      </c>
      <c r="AC122" s="152">
        <f>SUMPRODUCT(-(Bens!$B$4:$B$103=Analítico!$B122),-(Bens!$D$4:$D$103=Analítico!AC$1),(Bens!$G$4:$G$103))</f>
        <v>0</v>
      </c>
      <c r="AD122" s="152">
        <f>SUMPRODUCT(-(Bens!$B$4:$B$103=Analítico!$B122),-(Bens!$D$4:$D$103=Analítico!AD$1),(Bens!$G$4:$G$103))</f>
        <v>0</v>
      </c>
      <c r="AE122" s="152">
        <f>SUMPRODUCT(-(Bens!$B$4:$B$103=Analítico!$B122),-(Bens!$D$4:$D$103=Analítico!AE$1),(Bens!$G$4:$G$103))</f>
        <v>0</v>
      </c>
      <c r="AF122" s="152">
        <f>SUMPRODUCT(-(Bens!$B$4:$B$103=Analítico!$B122),-(Bens!$D$4:$D$103=Analítico!AF$1),(Bens!$G$4:$G$103))</f>
        <v>0</v>
      </c>
      <c r="AG122" s="152">
        <f>SUMPRODUCT(-(Bens!$B$4:$B$103=Analítico!$B122),-(Bens!$D$4:$D$103=Analítico!AG$1),(Bens!$G$4:$G$103))</f>
        <v>0</v>
      </c>
      <c r="AH122" s="152">
        <f>SUMPRODUCT(-(Bens!$B$4:$B$103=Analítico!$B122),-(Bens!$D$4:$D$103=Analítico!AH$1),(Bens!$G$4:$G$103))</f>
        <v>0</v>
      </c>
      <c r="AI122" s="152">
        <f>SUMPRODUCT(-(Bens!$B$4:$B$103=Analítico!$B122),-(Bens!$D$4:$D$103=Analítico!AI$1),(Bens!$G$4:$G$103))</f>
        <v>0</v>
      </c>
      <c r="AJ122" s="152">
        <f>SUMPRODUCT(-(Bens!$B$4:$B$103=Analítico!$B122),-(Bens!$D$4:$D$103=Analítico!AJ$1),(Bens!$G$4:$G$103))</f>
        <v>0</v>
      </c>
      <c r="AK122" s="152">
        <f>SUMPRODUCT(-(Bens!$B$4:$B$103=Analítico!$B122),-(Bens!$D$4:$D$103=Analítico!AK$1),(Bens!$G$4:$G$103))</f>
        <v>0</v>
      </c>
      <c r="AL122" s="152">
        <f>SUMPRODUCT(-(Bens!$B$4:$B$103=Analítico!$B122),-(Bens!$D$4:$D$103=Analítico!AL$1),(Bens!$G$4:$G$103))</f>
        <v>0</v>
      </c>
      <c r="AM122" s="147">
        <f t="shared" si="54"/>
        <v>0</v>
      </c>
      <c r="AN122" s="159">
        <f t="shared" ca="1" si="55"/>
        <v>0</v>
      </c>
      <c r="AX122" s="254"/>
      <c r="AY122" s="254"/>
    </row>
    <row r="123" spans="1:51" s="101" customFormat="1" ht="23.25" customHeight="1">
      <c r="A123" s="31" t="s">
        <v>17</v>
      </c>
      <c r="B123" s="32" t="s">
        <v>206</v>
      </c>
      <c r="C123" s="152">
        <f>SUMPRODUCT(-(Bens!$B$4:$B$103=Analítico!$B123),-(Bens!$D$4:$D$103=Analítico!C$1),(Bens!$G$4:$G$103))</f>
        <v>0</v>
      </c>
      <c r="D123" s="152">
        <f>SUMPRODUCT(-(Bens!$B$4:$B$103=Analítico!$B123),-(Bens!$D$4:$D$103=Analítico!D$1),(Bens!$G$4:$G$103))</f>
        <v>0</v>
      </c>
      <c r="E123" s="152">
        <f>SUMPRODUCT(-(Bens!$B$4:$B$103=Analítico!$B123),-(Bens!$D$4:$D$103=Analítico!E$1),(Bens!$G$4:$G$103))</f>
        <v>0</v>
      </c>
      <c r="F123" s="152">
        <f>SUMPRODUCT(-(Bens!$B$4:$B$103=Analítico!$B123),-(Bens!$D$4:$D$103=Analítico!F$1),(Bens!$G$4:$G$103))</f>
        <v>0</v>
      </c>
      <c r="G123" s="152">
        <f>SUMPRODUCT(-(Bens!$B$4:$B$103=Analítico!$B123),-(Bens!$D$4:$D$103=Analítico!G$1),(Bens!$G$4:$G$103))</f>
        <v>0</v>
      </c>
      <c r="H123" s="152">
        <f>SUMPRODUCT(-(Bens!$B$4:$B$103=Analítico!$B123),-(Bens!$D$4:$D$103=Analítico!H$1),(Bens!$G$4:$G$103))</f>
        <v>0</v>
      </c>
      <c r="I123" s="152">
        <f>SUMPRODUCT(-(Bens!$B$4:$B$103=Analítico!$B123),-(Bens!$D$4:$D$103=Analítico!I$1),(Bens!$G$4:$G$103))</f>
        <v>0</v>
      </c>
      <c r="J123" s="152">
        <f>SUMPRODUCT(-(Bens!$B$4:$B$103=Analítico!$B123),-(Bens!$D$4:$D$103=Analítico!J$1),(Bens!$G$4:$G$103))</f>
        <v>0</v>
      </c>
      <c r="K123" s="152">
        <f>SUMPRODUCT(-(Bens!$B$4:$B$103=Analítico!$B123),-(Bens!$D$4:$D$103=Analítico!K$1),(Bens!$G$4:$G$103))</f>
        <v>0</v>
      </c>
      <c r="L123" s="152">
        <f>SUMPRODUCT(-(Bens!$B$4:$B$103=Analítico!$B123),-(Bens!$D$4:$D$103=Analítico!L$1),(Bens!$G$4:$G$103))</f>
        <v>0</v>
      </c>
      <c r="M123" s="152">
        <f>SUMPRODUCT(-(Bens!$B$4:$B$103=Analítico!$B123),-(Bens!$D$4:$D$103=Analítico!M$1),(Bens!$G$4:$G$103))</f>
        <v>0</v>
      </c>
      <c r="N123" s="152">
        <f>SUMPRODUCT(-(Bens!$B$4:$B$103=Analítico!$B123),-(Bens!$D$4:$D$103=Analítico!N$1),(Bens!$G$4:$G$103))</f>
        <v>0</v>
      </c>
      <c r="O123" s="152">
        <f>SUMPRODUCT(-(Bens!$B$4:$B$103=Analítico!$B123),-(Bens!$D$4:$D$103=Analítico!O$1),(Bens!$G$4:$G$103))</f>
        <v>0</v>
      </c>
      <c r="P123" s="152">
        <f>SUMPRODUCT(-(Bens!$B$4:$B$103=Analítico!$B123),-(Bens!$D$4:$D$103=Analítico!P$1),(Bens!$G$4:$G$103))</f>
        <v>0</v>
      </c>
      <c r="Q123" s="152">
        <f>SUMPRODUCT(-(Bens!$B$4:$B$103=Analítico!$B123),-(Bens!$D$4:$D$103=Analítico!Q$1),(Bens!$G$4:$G$103))</f>
        <v>0</v>
      </c>
      <c r="R123" s="152">
        <f>SUMPRODUCT(-(Bens!$B$4:$B$103=Analítico!$B123),-(Bens!$D$4:$D$103=Analítico!R$1),(Bens!$G$4:$G$103))</f>
        <v>0</v>
      </c>
      <c r="S123" s="152">
        <f>SUMPRODUCT(-(Bens!$B$4:$B$103=Analítico!$B123),-(Bens!$D$4:$D$103=Analítico!S$1),(Bens!$G$4:$G$103))</f>
        <v>0</v>
      </c>
      <c r="T123" s="152">
        <f>SUMPRODUCT(-(Bens!$B$4:$B$103=Analítico!$B123),-(Bens!$D$4:$D$103=Analítico!T$1),(Bens!$G$4:$G$103))</f>
        <v>0</v>
      </c>
      <c r="U123" s="152">
        <f>SUMPRODUCT(-(Bens!$B$4:$B$103=Analítico!$B123),-(Bens!$D$4:$D$103=Analítico!U$1),(Bens!$G$4:$G$103))</f>
        <v>0</v>
      </c>
      <c r="V123" s="152">
        <f>SUMPRODUCT(-(Bens!$B$4:$B$103=Analítico!$B123),-(Bens!$D$4:$D$103=Analítico!V$1),(Bens!$G$4:$G$103))</f>
        <v>0</v>
      </c>
      <c r="W123" s="152">
        <f>SUMPRODUCT(-(Bens!$B$4:$B$103=Analítico!$B123),-(Bens!$D$4:$D$103=Analítico!W$1),(Bens!$G$4:$G$103))</f>
        <v>0</v>
      </c>
      <c r="X123" s="152">
        <f>SUMPRODUCT(-(Bens!$B$4:$B$103=Analítico!$B123),-(Bens!$D$4:$D$103=Analítico!X$1),(Bens!$G$4:$G$103))</f>
        <v>0</v>
      </c>
      <c r="Y123" s="152">
        <f>SUMPRODUCT(-(Bens!$B$4:$B$103=Analítico!$B123),-(Bens!$D$4:$D$103=Analítico!Y$1),(Bens!$G$4:$G$103))</f>
        <v>0</v>
      </c>
      <c r="Z123" s="152">
        <f>SUMPRODUCT(-(Bens!$B$4:$B$103=Analítico!$B123),-(Bens!$D$4:$D$103=Analítico!Z$1),(Bens!$G$4:$G$103))</f>
        <v>0</v>
      </c>
      <c r="AA123" s="152">
        <f>SUMPRODUCT(-(Bens!$B$4:$B$103=Analítico!$B123),-(Bens!$D$4:$D$103=Analítico!AA$1),(Bens!$G$4:$G$103))</f>
        <v>0</v>
      </c>
      <c r="AB123" s="152">
        <f>SUMPRODUCT(-(Bens!$B$4:$B$103=Analítico!$B123),-(Bens!$D$4:$D$103=Analítico!AB$1),(Bens!$G$4:$G$103))</f>
        <v>0</v>
      </c>
      <c r="AC123" s="152">
        <f>SUMPRODUCT(-(Bens!$B$4:$B$103=Analítico!$B123),-(Bens!$D$4:$D$103=Analítico!AC$1),(Bens!$G$4:$G$103))</f>
        <v>0</v>
      </c>
      <c r="AD123" s="152">
        <f>SUMPRODUCT(-(Bens!$B$4:$B$103=Analítico!$B123),-(Bens!$D$4:$D$103=Analítico!AD$1),(Bens!$G$4:$G$103))</f>
        <v>0</v>
      </c>
      <c r="AE123" s="152">
        <f>SUMPRODUCT(-(Bens!$B$4:$B$103=Analítico!$B123),-(Bens!$D$4:$D$103=Analítico!AE$1),(Bens!$G$4:$G$103))</f>
        <v>0</v>
      </c>
      <c r="AF123" s="152">
        <f>SUMPRODUCT(-(Bens!$B$4:$B$103=Analítico!$B123),-(Bens!$D$4:$D$103=Analítico!AF$1),(Bens!$G$4:$G$103))</f>
        <v>0</v>
      </c>
      <c r="AG123" s="152">
        <f>SUMPRODUCT(-(Bens!$B$4:$B$103=Analítico!$B123),-(Bens!$D$4:$D$103=Analítico!AG$1),(Bens!$G$4:$G$103))</f>
        <v>0</v>
      </c>
      <c r="AH123" s="152">
        <f>SUMPRODUCT(-(Bens!$B$4:$B$103=Analítico!$B123),-(Bens!$D$4:$D$103=Analítico!AH$1),(Bens!$G$4:$G$103))</f>
        <v>0</v>
      </c>
      <c r="AI123" s="152">
        <f>SUMPRODUCT(-(Bens!$B$4:$B$103=Analítico!$B123),-(Bens!$D$4:$D$103=Analítico!AI$1),(Bens!$G$4:$G$103))</f>
        <v>0</v>
      </c>
      <c r="AJ123" s="152">
        <f>SUMPRODUCT(-(Bens!$B$4:$B$103=Analítico!$B123),-(Bens!$D$4:$D$103=Analítico!AJ$1),(Bens!$G$4:$G$103))</f>
        <v>0</v>
      </c>
      <c r="AK123" s="152">
        <f>SUMPRODUCT(-(Bens!$B$4:$B$103=Analítico!$B123),-(Bens!$D$4:$D$103=Analítico!AK$1),(Bens!$G$4:$G$103))</f>
        <v>0</v>
      </c>
      <c r="AL123" s="152">
        <f>SUMPRODUCT(-(Bens!$B$4:$B$103=Analítico!$B123),-(Bens!$D$4:$D$103=Analítico!AL$1),(Bens!$G$4:$G$103))</f>
        <v>0</v>
      </c>
      <c r="AM123" s="147">
        <f t="shared" si="54"/>
        <v>0</v>
      </c>
      <c r="AN123" s="159">
        <f t="shared" ca="1" si="55"/>
        <v>0</v>
      </c>
      <c r="AX123" s="254"/>
      <c r="AY123" s="254"/>
    </row>
    <row r="124" spans="1:51" s="101" customFormat="1" ht="23.25" customHeight="1">
      <c r="A124" s="31" t="s">
        <v>18</v>
      </c>
      <c r="B124" s="32" t="s">
        <v>207</v>
      </c>
      <c r="C124" s="152">
        <f>SUMPRODUCT(-(Bens!$B$4:$B$103=Analítico!$B124),-(Bens!$D$4:$D$103=Analítico!C$1),(Bens!$G$4:$G$103))</f>
        <v>6592</v>
      </c>
      <c r="D124" s="152">
        <f>SUMPRODUCT(-(Bens!$B$4:$B$103=Analítico!$B124),-(Bens!$D$4:$D$103=Analítico!D$1),(Bens!$G$4:$G$103))</f>
        <v>0</v>
      </c>
      <c r="E124" s="152">
        <f>SUMPRODUCT(-(Bens!$B$4:$B$103=Analítico!$B124),-(Bens!$D$4:$D$103=Analítico!E$1),(Bens!$G$4:$G$103))</f>
        <v>0</v>
      </c>
      <c r="F124" s="152">
        <f>SUMPRODUCT(-(Bens!$B$4:$B$103=Analítico!$B124),-(Bens!$D$4:$D$103=Analítico!F$1),(Bens!$G$4:$G$103))</f>
        <v>0</v>
      </c>
      <c r="G124" s="152">
        <f>SUMPRODUCT(-(Bens!$B$4:$B$103=Analítico!$B124),-(Bens!$D$4:$D$103=Analítico!G$1),(Bens!$G$4:$G$103))</f>
        <v>0</v>
      </c>
      <c r="H124" s="152">
        <f>SUMPRODUCT(-(Bens!$B$4:$B$103=Analítico!$B124),-(Bens!$D$4:$D$103=Analítico!H$1),(Bens!$G$4:$G$103))</f>
        <v>0</v>
      </c>
      <c r="I124" s="152">
        <f>SUMPRODUCT(-(Bens!$B$4:$B$103=Analítico!$B124),-(Bens!$D$4:$D$103=Analítico!I$1),(Bens!$G$4:$G$103))</f>
        <v>0</v>
      </c>
      <c r="J124" s="152">
        <f>SUMPRODUCT(-(Bens!$B$4:$B$103=Analítico!$B124),-(Bens!$D$4:$D$103=Analítico!J$1),(Bens!$G$4:$G$103))</f>
        <v>0</v>
      </c>
      <c r="K124" s="152">
        <f>SUMPRODUCT(-(Bens!$B$4:$B$103=Analítico!$B124),-(Bens!$D$4:$D$103=Analítico!K$1),(Bens!$G$4:$G$103))</f>
        <v>0</v>
      </c>
      <c r="L124" s="152">
        <f>SUMPRODUCT(-(Bens!$B$4:$B$103=Analítico!$B124),-(Bens!$D$4:$D$103=Analítico!L$1),(Bens!$G$4:$G$103))</f>
        <v>0</v>
      </c>
      <c r="M124" s="152">
        <f>SUMPRODUCT(-(Bens!$B$4:$B$103=Analítico!$B124),-(Bens!$D$4:$D$103=Analítico!M$1),(Bens!$G$4:$G$103))</f>
        <v>0</v>
      </c>
      <c r="N124" s="152">
        <f>SUMPRODUCT(-(Bens!$B$4:$B$103=Analítico!$B124),-(Bens!$D$4:$D$103=Analítico!N$1),(Bens!$G$4:$G$103))</f>
        <v>0</v>
      </c>
      <c r="O124" s="152">
        <f>SUMPRODUCT(-(Bens!$B$4:$B$103=Analítico!$B124),-(Bens!$D$4:$D$103=Analítico!O$1),(Bens!$G$4:$G$103))</f>
        <v>6440</v>
      </c>
      <c r="P124" s="152">
        <f>SUMPRODUCT(-(Bens!$B$4:$B$103=Analítico!$B124),-(Bens!$D$4:$D$103=Analítico!P$1),(Bens!$G$4:$G$103))</f>
        <v>0</v>
      </c>
      <c r="Q124" s="152">
        <f>SUMPRODUCT(-(Bens!$B$4:$B$103=Analítico!$B124),-(Bens!$D$4:$D$103=Analítico!Q$1),(Bens!$G$4:$G$103))</f>
        <v>0</v>
      </c>
      <c r="R124" s="152">
        <f>SUMPRODUCT(-(Bens!$B$4:$B$103=Analítico!$B124),-(Bens!$D$4:$D$103=Analítico!R$1),(Bens!$G$4:$G$103))</f>
        <v>0</v>
      </c>
      <c r="S124" s="152">
        <f>SUMPRODUCT(-(Bens!$B$4:$B$103=Analítico!$B124),-(Bens!$D$4:$D$103=Analítico!S$1),(Bens!$G$4:$G$103))</f>
        <v>0</v>
      </c>
      <c r="T124" s="152">
        <f>SUMPRODUCT(-(Bens!$B$4:$B$103=Analítico!$B124),-(Bens!$D$4:$D$103=Analítico!T$1),(Bens!$G$4:$G$103))</f>
        <v>0</v>
      </c>
      <c r="U124" s="152">
        <f>SUMPRODUCT(-(Bens!$B$4:$B$103=Analítico!$B124),-(Bens!$D$4:$D$103=Analítico!U$1),(Bens!$G$4:$G$103))</f>
        <v>0</v>
      </c>
      <c r="V124" s="152">
        <f>SUMPRODUCT(-(Bens!$B$4:$B$103=Analítico!$B124),-(Bens!$D$4:$D$103=Analítico!V$1),(Bens!$G$4:$G$103))</f>
        <v>0</v>
      </c>
      <c r="W124" s="152">
        <f>SUMPRODUCT(-(Bens!$B$4:$B$103=Analítico!$B124),-(Bens!$D$4:$D$103=Analítico!W$1),(Bens!$G$4:$G$103))</f>
        <v>0</v>
      </c>
      <c r="X124" s="152">
        <f>SUMPRODUCT(-(Bens!$B$4:$B$103=Analítico!$B124),-(Bens!$D$4:$D$103=Analítico!X$1),(Bens!$G$4:$G$103))</f>
        <v>0</v>
      </c>
      <c r="Y124" s="152">
        <f>SUMPRODUCT(-(Bens!$B$4:$B$103=Analítico!$B124),-(Bens!$D$4:$D$103=Analítico!Y$1),(Bens!$G$4:$G$103))</f>
        <v>0</v>
      </c>
      <c r="Z124" s="152">
        <f>SUMPRODUCT(-(Bens!$B$4:$B$103=Analítico!$B124),-(Bens!$D$4:$D$103=Analítico!Z$1),(Bens!$G$4:$G$103))</f>
        <v>0</v>
      </c>
      <c r="AA124" s="152">
        <f>SUMPRODUCT(-(Bens!$B$4:$B$103=Analítico!$B124),-(Bens!$D$4:$D$103=Analítico!AA$1),(Bens!$G$4:$G$103))</f>
        <v>0</v>
      </c>
      <c r="AB124" s="152">
        <f>SUMPRODUCT(-(Bens!$B$4:$B$103=Analítico!$B124),-(Bens!$D$4:$D$103=Analítico!AB$1),(Bens!$G$4:$G$103))</f>
        <v>0</v>
      </c>
      <c r="AC124" s="152">
        <f>SUMPRODUCT(-(Bens!$B$4:$B$103=Analítico!$B124),-(Bens!$D$4:$D$103=Analítico!AC$1),(Bens!$G$4:$G$103))</f>
        <v>0</v>
      </c>
      <c r="AD124" s="152">
        <f>SUMPRODUCT(-(Bens!$B$4:$B$103=Analítico!$B124),-(Bens!$D$4:$D$103=Analítico!AD$1),(Bens!$G$4:$G$103))</f>
        <v>0</v>
      </c>
      <c r="AE124" s="152">
        <f>SUMPRODUCT(-(Bens!$B$4:$B$103=Analítico!$B124),-(Bens!$D$4:$D$103=Analítico!AE$1),(Bens!$G$4:$G$103))</f>
        <v>0</v>
      </c>
      <c r="AF124" s="152">
        <f>SUMPRODUCT(-(Bens!$B$4:$B$103=Analítico!$B124),-(Bens!$D$4:$D$103=Analítico!AF$1),(Bens!$G$4:$G$103))</f>
        <v>0</v>
      </c>
      <c r="AG124" s="152">
        <f>SUMPRODUCT(-(Bens!$B$4:$B$103=Analítico!$B124),-(Bens!$D$4:$D$103=Analítico!AG$1),(Bens!$G$4:$G$103))</f>
        <v>0</v>
      </c>
      <c r="AH124" s="152">
        <f>SUMPRODUCT(-(Bens!$B$4:$B$103=Analítico!$B124),-(Bens!$D$4:$D$103=Analítico!AH$1),(Bens!$G$4:$G$103))</f>
        <v>0</v>
      </c>
      <c r="AI124" s="152">
        <f>SUMPRODUCT(-(Bens!$B$4:$B$103=Analítico!$B124),-(Bens!$D$4:$D$103=Analítico!AI$1),(Bens!$G$4:$G$103))</f>
        <v>0</v>
      </c>
      <c r="AJ124" s="152">
        <f>SUMPRODUCT(-(Bens!$B$4:$B$103=Analítico!$B124),-(Bens!$D$4:$D$103=Analítico!AJ$1),(Bens!$G$4:$G$103))</f>
        <v>0</v>
      </c>
      <c r="AK124" s="152">
        <f>SUMPRODUCT(-(Bens!$B$4:$B$103=Analítico!$B124),-(Bens!$D$4:$D$103=Analítico!AK$1),(Bens!$G$4:$G$103))</f>
        <v>0</v>
      </c>
      <c r="AL124" s="152">
        <f>SUMPRODUCT(-(Bens!$B$4:$B$103=Analítico!$B124),-(Bens!$D$4:$D$103=Analítico!AL$1),(Bens!$G$4:$G$103))</f>
        <v>0</v>
      </c>
      <c r="AM124" s="147">
        <f t="shared" si="54"/>
        <v>13032</v>
      </c>
      <c r="AN124" s="159">
        <f t="shared" ca="1" si="55"/>
        <v>3.3946320712258124E-3</v>
      </c>
      <c r="AX124" s="254"/>
      <c r="AY124" s="254"/>
    </row>
    <row r="125" spans="1:51" s="101" customFormat="1" ht="23.25" customHeight="1">
      <c r="A125" s="31" t="s">
        <v>130</v>
      </c>
      <c r="B125" s="32" t="s">
        <v>94</v>
      </c>
      <c r="C125" s="152">
        <f>SUMPRODUCT(-(Bens!$B$4:$B$103=Analítico!$B125),-(Bens!$D$4:$D$103=Analítico!C$1),(Bens!$G$4:$G$103))</f>
        <v>0</v>
      </c>
      <c r="D125" s="152">
        <f>SUMPRODUCT(-(Bens!$B$4:$B$103=Analítico!$B125),-(Bens!$D$4:$D$103=Analítico!D$1),(Bens!$G$4:$G$103))</f>
        <v>0</v>
      </c>
      <c r="E125" s="152">
        <f>SUMPRODUCT(-(Bens!$B$4:$B$103=Analítico!$B125),-(Bens!$D$4:$D$103=Analítico!E$1),(Bens!$G$4:$G$103))</f>
        <v>0</v>
      </c>
      <c r="F125" s="152">
        <f>SUMPRODUCT(-(Bens!$B$4:$B$103=Analítico!$B125),-(Bens!$D$4:$D$103=Analítico!F$1),(Bens!$G$4:$G$103))</f>
        <v>0</v>
      </c>
      <c r="G125" s="152">
        <f>SUMPRODUCT(-(Bens!$B$4:$B$103=Analítico!$B125),-(Bens!$D$4:$D$103=Analítico!G$1),(Bens!$G$4:$G$103))</f>
        <v>0</v>
      </c>
      <c r="H125" s="152">
        <f>SUMPRODUCT(-(Bens!$B$4:$B$103=Analítico!$B125),-(Bens!$D$4:$D$103=Analítico!H$1),(Bens!$G$4:$G$103))</f>
        <v>0</v>
      </c>
      <c r="I125" s="152">
        <f>SUMPRODUCT(-(Bens!$B$4:$B$103=Analítico!$B125),-(Bens!$D$4:$D$103=Analítico!I$1),(Bens!$G$4:$G$103))</f>
        <v>0</v>
      </c>
      <c r="J125" s="152">
        <f>SUMPRODUCT(-(Bens!$B$4:$B$103=Analítico!$B125),-(Bens!$D$4:$D$103=Analítico!J$1),(Bens!$G$4:$G$103))</f>
        <v>0</v>
      </c>
      <c r="K125" s="152">
        <f>SUMPRODUCT(-(Bens!$B$4:$B$103=Analítico!$B125),-(Bens!$D$4:$D$103=Analítico!K$1),(Bens!$G$4:$G$103))</f>
        <v>0</v>
      </c>
      <c r="L125" s="152">
        <f>SUMPRODUCT(-(Bens!$B$4:$B$103=Analítico!$B125),-(Bens!$D$4:$D$103=Analítico!L$1),(Bens!$G$4:$G$103))</f>
        <v>0</v>
      </c>
      <c r="M125" s="152">
        <f>SUMPRODUCT(-(Bens!$B$4:$B$103=Analítico!$B125),-(Bens!$D$4:$D$103=Analítico!M$1),(Bens!$G$4:$G$103))</f>
        <v>0</v>
      </c>
      <c r="N125" s="152">
        <f>SUMPRODUCT(-(Bens!$B$4:$B$103=Analítico!$B125),-(Bens!$D$4:$D$103=Analítico!N$1),(Bens!$G$4:$G$103))</f>
        <v>0</v>
      </c>
      <c r="O125" s="152">
        <f>SUMPRODUCT(-(Bens!$B$4:$B$103=Analítico!$B125),-(Bens!$D$4:$D$103=Analítico!O$1),(Bens!$G$4:$G$103))</f>
        <v>0</v>
      </c>
      <c r="P125" s="152">
        <f>SUMPRODUCT(-(Bens!$B$4:$B$103=Analítico!$B125),-(Bens!$D$4:$D$103=Analítico!P$1),(Bens!$G$4:$G$103))</f>
        <v>0</v>
      </c>
      <c r="Q125" s="152">
        <f>SUMPRODUCT(-(Bens!$B$4:$B$103=Analítico!$B125),-(Bens!$D$4:$D$103=Analítico!Q$1),(Bens!$G$4:$G$103))</f>
        <v>0</v>
      </c>
      <c r="R125" s="152">
        <f>SUMPRODUCT(-(Bens!$B$4:$B$103=Analítico!$B125),-(Bens!$D$4:$D$103=Analítico!R$1),(Bens!$G$4:$G$103))</f>
        <v>0</v>
      </c>
      <c r="S125" s="152">
        <f>SUMPRODUCT(-(Bens!$B$4:$B$103=Analítico!$B125),-(Bens!$D$4:$D$103=Analítico!S$1),(Bens!$G$4:$G$103))</f>
        <v>0</v>
      </c>
      <c r="T125" s="152">
        <f>SUMPRODUCT(-(Bens!$B$4:$B$103=Analítico!$B125),-(Bens!$D$4:$D$103=Analítico!T$1),(Bens!$G$4:$G$103))</f>
        <v>0</v>
      </c>
      <c r="U125" s="152">
        <f>SUMPRODUCT(-(Bens!$B$4:$B$103=Analítico!$B125),-(Bens!$D$4:$D$103=Analítico!U$1),(Bens!$G$4:$G$103))</f>
        <v>0</v>
      </c>
      <c r="V125" s="152">
        <f>SUMPRODUCT(-(Bens!$B$4:$B$103=Analítico!$B125),-(Bens!$D$4:$D$103=Analítico!V$1),(Bens!$G$4:$G$103))</f>
        <v>0</v>
      </c>
      <c r="W125" s="152">
        <f>SUMPRODUCT(-(Bens!$B$4:$B$103=Analítico!$B125),-(Bens!$D$4:$D$103=Analítico!W$1),(Bens!$G$4:$G$103))</f>
        <v>0</v>
      </c>
      <c r="X125" s="152">
        <f>SUMPRODUCT(-(Bens!$B$4:$B$103=Analítico!$B125),-(Bens!$D$4:$D$103=Analítico!X$1),(Bens!$G$4:$G$103))</f>
        <v>0</v>
      </c>
      <c r="Y125" s="152">
        <f>SUMPRODUCT(-(Bens!$B$4:$B$103=Analítico!$B125),-(Bens!$D$4:$D$103=Analítico!Y$1),(Bens!$G$4:$G$103))</f>
        <v>0</v>
      </c>
      <c r="Z125" s="152">
        <f>SUMPRODUCT(-(Bens!$B$4:$B$103=Analítico!$B125),-(Bens!$D$4:$D$103=Analítico!Z$1),(Bens!$G$4:$G$103))</f>
        <v>0</v>
      </c>
      <c r="AA125" s="152">
        <f>SUMPRODUCT(-(Bens!$B$4:$B$103=Analítico!$B125),-(Bens!$D$4:$D$103=Analítico!AA$1),(Bens!$G$4:$G$103))</f>
        <v>0</v>
      </c>
      <c r="AB125" s="152">
        <f>SUMPRODUCT(-(Bens!$B$4:$B$103=Analítico!$B125),-(Bens!$D$4:$D$103=Analítico!AB$1),(Bens!$G$4:$G$103))</f>
        <v>0</v>
      </c>
      <c r="AC125" s="152">
        <f>SUMPRODUCT(-(Bens!$B$4:$B$103=Analítico!$B125),-(Bens!$D$4:$D$103=Analítico!AC$1),(Bens!$G$4:$G$103))</f>
        <v>0</v>
      </c>
      <c r="AD125" s="152">
        <f>SUMPRODUCT(-(Bens!$B$4:$B$103=Analítico!$B125),-(Bens!$D$4:$D$103=Analítico!AD$1),(Bens!$G$4:$G$103))</f>
        <v>0</v>
      </c>
      <c r="AE125" s="152">
        <f>SUMPRODUCT(-(Bens!$B$4:$B$103=Analítico!$B125),-(Bens!$D$4:$D$103=Analítico!AE$1),(Bens!$G$4:$G$103))</f>
        <v>0</v>
      </c>
      <c r="AF125" s="152">
        <f>SUMPRODUCT(-(Bens!$B$4:$B$103=Analítico!$B125),-(Bens!$D$4:$D$103=Analítico!AF$1),(Bens!$G$4:$G$103))</f>
        <v>0</v>
      </c>
      <c r="AG125" s="152">
        <f>SUMPRODUCT(-(Bens!$B$4:$B$103=Analítico!$B125),-(Bens!$D$4:$D$103=Analítico!AG$1),(Bens!$G$4:$G$103))</f>
        <v>0</v>
      </c>
      <c r="AH125" s="152">
        <f>SUMPRODUCT(-(Bens!$B$4:$B$103=Analítico!$B125),-(Bens!$D$4:$D$103=Analítico!AH$1),(Bens!$G$4:$G$103))</f>
        <v>0</v>
      </c>
      <c r="AI125" s="152">
        <f>SUMPRODUCT(-(Bens!$B$4:$B$103=Analítico!$B125),-(Bens!$D$4:$D$103=Analítico!AI$1),(Bens!$G$4:$G$103))</f>
        <v>0</v>
      </c>
      <c r="AJ125" s="152">
        <f>SUMPRODUCT(-(Bens!$B$4:$B$103=Analítico!$B125),-(Bens!$D$4:$D$103=Analítico!AJ$1),(Bens!$G$4:$G$103))</f>
        <v>0</v>
      </c>
      <c r="AK125" s="152">
        <f>SUMPRODUCT(-(Bens!$B$4:$B$103=Analítico!$B125),-(Bens!$D$4:$D$103=Analítico!AK$1),(Bens!$G$4:$G$103))</f>
        <v>0</v>
      </c>
      <c r="AL125" s="152">
        <f>SUMPRODUCT(-(Bens!$B$4:$B$103=Analítico!$B125),-(Bens!$D$4:$D$103=Analítico!AL$1),(Bens!$G$4:$G$103))</f>
        <v>0</v>
      </c>
      <c r="AM125" s="147">
        <f t="shared" si="54"/>
        <v>0</v>
      </c>
      <c r="AN125" s="159">
        <f t="shared" ca="1" si="55"/>
        <v>0</v>
      </c>
      <c r="AX125" s="254"/>
      <c r="AY125" s="254"/>
    </row>
    <row r="126" spans="1:51" s="101" customFormat="1" ht="23.25" customHeight="1">
      <c r="A126" s="31" t="s">
        <v>131</v>
      </c>
      <c r="B126" s="32" t="s">
        <v>208</v>
      </c>
      <c r="C126" s="152">
        <f>SUMPRODUCT(-(Bens!$B$4:$B$103=Analítico!$B126),-(Bens!$D$4:$D$103=Analítico!C$1),(Bens!$G$4:$G$103))</f>
        <v>0</v>
      </c>
      <c r="D126" s="152">
        <f>SUMPRODUCT(-(Bens!$B$4:$B$103=Analítico!$B126),-(Bens!$D$4:$D$103=Analítico!D$1),(Bens!$G$4:$G$103))</f>
        <v>0</v>
      </c>
      <c r="E126" s="152">
        <f>SUMPRODUCT(-(Bens!$B$4:$B$103=Analítico!$B126),-(Bens!$D$4:$D$103=Analítico!E$1),(Bens!$G$4:$G$103))</f>
        <v>0</v>
      </c>
      <c r="F126" s="152">
        <f>SUMPRODUCT(-(Bens!$B$4:$B$103=Analítico!$B126),-(Bens!$D$4:$D$103=Analítico!F$1),(Bens!$G$4:$G$103))</f>
        <v>0</v>
      </c>
      <c r="G126" s="152">
        <f>SUMPRODUCT(-(Bens!$B$4:$B$103=Analítico!$B126),-(Bens!$D$4:$D$103=Analítico!G$1),(Bens!$G$4:$G$103))</f>
        <v>0</v>
      </c>
      <c r="H126" s="152">
        <f>SUMPRODUCT(-(Bens!$B$4:$B$103=Analítico!$B126),-(Bens!$D$4:$D$103=Analítico!H$1),(Bens!$G$4:$G$103))</f>
        <v>0</v>
      </c>
      <c r="I126" s="152">
        <f>SUMPRODUCT(-(Bens!$B$4:$B$103=Analítico!$B126),-(Bens!$D$4:$D$103=Analítico!I$1),(Bens!$G$4:$G$103))</f>
        <v>0</v>
      </c>
      <c r="J126" s="152">
        <f>SUMPRODUCT(-(Bens!$B$4:$B$103=Analítico!$B126),-(Bens!$D$4:$D$103=Analítico!J$1),(Bens!$G$4:$G$103))</f>
        <v>0</v>
      </c>
      <c r="K126" s="152">
        <f>SUMPRODUCT(-(Bens!$B$4:$B$103=Analítico!$B126),-(Bens!$D$4:$D$103=Analítico!K$1),(Bens!$G$4:$G$103))</f>
        <v>0</v>
      </c>
      <c r="L126" s="152">
        <f>SUMPRODUCT(-(Bens!$B$4:$B$103=Analítico!$B126),-(Bens!$D$4:$D$103=Analítico!L$1),(Bens!$G$4:$G$103))</f>
        <v>0</v>
      </c>
      <c r="M126" s="152">
        <f>SUMPRODUCT(-(Bens!$B$4:$B$103=Analítico!$B126),-(Bens!$D$4:$D$103=Analítico!M$1),(Bens!$G$4:$G$103))</f>
        <v>0</v>
      </c>
      <c r="N126" s="152">
        <f>SUMPRODUCT(-(Bens!$B$4:$B$103=Analítico!$B126),-(Bens!$D$4:$D$103=Analítico!N$1),(Bens!$G$4:$G$103))</f>
        <v>0</v>
      </c>
      <c r="O126" s="152">
        <f>SUMPRODUCT(-(Bens!$B$4:$B$103=Analítico!$B126),-(Bens!$D$4:$D$103=Analítico!O$1),(Bens!$G$4:$G$103))</f>
        <v>0</v>
      </c>
      <c r="P126" s="152">
        <f>SUMPRODUCT(-(Bens!$B$4:$B$103=Analítico!$B126),-(Bens!$D$4:$D$103=Analítico!P$1),(Bens!$G$4:$G$103))</f>
        <v>0</v>
      </c>
      <c r="Q126" s="152">
        <f>SUMPRODUCT(-(Bens!$B$4:$B$103=Analítico!$B126),-(Bens!$D$4:$D$103=Analítico!Q$1),(Bens!$G$4:$G$103))</f>
        <v>0</v>
      </c>
      <c r="R126" s="152">
        <f>SUMPRODUCT(-(Bens!$B$4:$B$103=Analítico!$B126),-(Bens!$D$4:$D$103=Analítico!R$1),(Bens!$G$4:$G$103))</f>
        <v>0</v>
      </c>
      <c r="S126" s="152">
        <f>SUMPRODUCT(-(Bens!$B$4:$B$103=Analítico!$B126),-(Bens!$D$4:$D$103=Analítico!S$1),(Bens!$G$4:$G$103))</f>
        <v>0</v>
      </c>
      <c r="T126" s="152">
        <f>SUMPRODUCT(-(Bens!$B$4:$B$103=Analítico!$B126),-(Bens!$D$4:$D$103=Analítico!T$1),(Bens!$G$4:$G$103))</f>
        <v>0</v>
      </c>
      <c r="U126" s="152">
        <f>SUMPRODUCT(-(Bens!$B$4:$B$103=Analítico!$B126),-(Bens!$D$4:$D$103=Analítico!U$1),(Bens!$G$4:$G$103))</f>
        <v>0</v>
      </c>
      <c r="V126" s="152">
        <f>SUMPRODUCT(-(Bens!$B$4:$B$103=Analítico!$B126),-(Bens!$D$4:$D$103=Analítico!V$1),(Bens!$G$4:$G$103))</f>
        <v>0</v>
      </c>
      <c r="W126" s="152">
        <f>SUMPRODUCT(-(Bens!$B$4:$B$103=Analítico!$B126),-(Bens!$D$4:$D$103=Analítico!W$1),(Bens!$G$4:$G$103))</f>
        <v>0</v>
      </c>
      <c r="X126" s="152">
        <f>SUMPRODUCT(-(Bens!$B$4:$B$103=Analítico!$B126),-(Bens!$D$4:$D$103=Analítico!X$1),(Bens!$G$4:$G$103))</f>
        <v>0</v>
      </c>
      <c r="Y126" s="152">
        <f>SUMPRODUCT(-(Bens!$B$4:$B$103=Analítico!$B126),-(Bens!$D$4:$D$103=Analítico!Y$1),(Bens!$G$4:$G$103))</f>
        <v>0</v>
      </c>
      <c r="Z126" s="152">
        <f>SUMPRODUCT(-(Bens!$B$4:$B$103=Analítico!$B126),-(Bens!$D$4:$D$103=Analítico!Z$1),(Bens!$G$4:$G$103))</f>
        <v>0</v>
      </c>
      <c r="AA126" s="152">
        <f>SUMPRODUCT(-(Bens!$B$4:$B$103=Analítico!$B126),-(Bens!$D$4:$D$103=Analítico!AA$1),(Bens!$G$4:$G$103))</f>
        <v>0</v>
      </c>
      <c r="AB126" s="152">
        <f>SUMPRODUCT(-(Bens!$B$4:$B$103=Analítico!$B126),-(Bens!$D$4:$D$103=Analítico!AB$1),(Bens!$G$4:$G$103))</f>
        <v>0</v>
      </c>
      <c r="AC126" s="152">
        <f>SUMPRODUCT(-(Bens!$B$4:$B$103=Analítico!$B126),-(Bens!$D$4:$D$103=Analítico!AC$1),(Bens!$G$4:$G$103))</f>
        <v>0</v>
      </c>
      <c r="AD126" s="152">
        <f>SUMPRODUCT(-(Bens!$B$4:$B$103=Analítico!$B126),-(Bens!$D$4:$D$103=Analítico!AD$1),(Bens!$G$4:$G$103))</f>
        <v>0</v>
      </c>
      <c r="AE126" s="152">
        <f>SUMPRODUCT(-(Bens!$B$4:$B$103=Analítico!$B126),-(Bens!$D$4:$D$103=Analítico!AE$1),(Bens!$G$4:$G$103))</f>
        <v>0</v>
      </c>
      <c r="AF126" s="152">
        <f>SUMPRODUCT(-(Bens!$B$4:$B$103=Analítico!$B126),-(Bens!$D$4:$D$103=Analítico!AF$1),(Bens!$G$4:$G$103))</f>
        <v>0</v>
      </c>
      <c r="AG126" s="152">
        <f>SUMPRODUCT(-(Bens!$B$4:$B$103=Analítico!$B126),-(Bens!$D$4:$D$103=Analítico!AG$1),(Bens!$G$4:$G$103))</f>
        <v>0</v>
      </c>
      <c r="AH126" s="152">
        <f>SUMPRODUCT(-(Bens!$B$4:$B$103=Analítico!$B126),-(Bens!$D$4:$D$103=Analítico!AH$1),(Bens!$G$4:$G$103))</f>
        <v>0</v>
      </c>
      <c r="AI126" s="152">
        <f>SUMPRODUCT(-(Bens!$B$4:$B$103=Analítico!$B126),-(Bens!$D$4:$D$103=Analítico!AI$1),(Bens!$G$4:$G$103))</f>
        <v>0</v>
      </c>
      <c r="AJ126" s="152">
        <f>SUMPRODUCT(-(Bens!$B$4:$B$103=Analítico!$B126),-(Bens!$D$4:$D$103=Analítico!AJ$1),(Bens!$G$4:$G$103))</f>
        <v>0</v>
      </c>
      <c r="AK126" s="152">
        <f>SUMPRODUCT(-(Bens!$B$4:$B$103=Analítico!$B126),-(Bens!$D$4:$D$103=Analítico!AK$1),(Bens!$G$4:$G$103))</f>
        <v>0</v>
      </c>
      <c r="AL126" s="152">
        <f>SUMPRODUCT(-(Bens!$B$4:$B$103=Analítico!$B126),-(Bens!$D$4:$D$103=Analítico!AL$1),(Bens!$G$4:$G$103))</f>
        <v>0</v>
      </c>
      <c r="AM126" s="147">
        <f t="shared" si="54"/>
        <v>0</v>
      </c>
      <c r="AN126" s="159">
        <f t="shared" ca="1" si="55"/>
        <v>0</v>
      </c>
      <c r="AX126" s="254"/>
      <c r="AY126" s="254"/>
    </row>
    <row r="127" spans="1:51" s="101" customFormat="1" ht="23.25" customHeight="1">
      <c r="A127" s="31" t="s">
        <v>132</v>
      </c>
      <c r="B127" s="32" t="s">
        <v>209</v>
      </c>
      <c r="C127" s="152">
        <f>SUMPRODUCT(-(Bens!$B$4:$B$103=Analítico!$B127),-(Bens!$D$4:$D$103=Analítico!C$1),(Bens!$G$4:$G$103))</f>
        <v>0</v>
      </c>
      <c r="D127" s="152">
        <f>SUMPRODUCT(-(Bens!$B$4:$B$103=Analítico!$B127),-(Bens!$D$4:$D$103=Analítico!D$1),(Bens!$G$4:$G$103))</f>
        <v>0</v>
      </c>
      <c r="E127" s="152">
        <f>SUMPRODUCT(-(Bens!$B$4:$B$103=Analítico!$B127),-(Bens!$D$4:$D$103=Analítico!E$1),(Bens!$G$4:$G$103))</f>
        <v>0</v>
      </c>
      <c r="F127" s="152">
        <f>SUMPRODUCT(-(Bens!$B$4:$B$103=Analítico!$B127),-(Bens!$D$4:$D$103=Analítico!F$1),(Bens!$G$4:$G$103))</f>
        <v>0</v>
      </c>
      <c r="G127" s="152">
        <f>SUMPRODUCT(-(Bens!$B$4:$B$103=Analítico!$B127),-(Bens!$D$4:$D$103=Analítico!G$1),(Bens!$G$4:$G$103))</f>
        <v>0</v>
      </c>
      <c r="H127" s="152">
        <f>SUMPRODUCT(-(Bens!$B$4:$B$103=Analítico!$B127),-(Bens!$D$4:$D$103=Analítico!H$1),(Bens!$G$4:$G$103))</f>
        <v>0</v>
      </c>
      <c r="I127" s="152">
        <f>SUMPRODUCT(-(Bens!$B$4:$B$103=Analítico!$B127),-(Bens!$D$4:$D$103=Analítico!I$1),(Bens!$G$4:$G$103))</f>
        <v>0</v>
      </c>
      <c r="J127" s="152">
        <f>SUMPRODUCT(-(Bens!$B$4:$B$103=Analítico!$B127),-(Bens!$D$4:$D$103=Analítico!J$1),(Bens!$G$4:$G$103))</f>
        <v>0</v>
      </c>
      <c r="K127" s="152">
        <f>SUMPRODUCT(-(Bens!$B$4:$B$103=Analítico!$B127),-(Bens!$D$4:$D$103=Analítico!K$1),(Bens!$G$4:$G$103))</f>
        <v>0</v>
      </c>
      <c r="L127" s="152">
        <f>SUMPRODUCT(-(Bens!$B$4:$B$103=Analítico!$B127),-(Bens!$D$4:$D$103=Analítico!L$1),(Bens!$G$4:$G$103))</f>
        <v>0</v>
      </c>
      <c r="M127" s="152">
        <f>SUMPRODUCT(-(Bens!$B$4:$B$103=Analítico!$B127),-(Bens!$D$4:$D$103=Analítico!M$1),(Bens!$G$4:$G$103))</f>
        <v>0</v>
      </c>
      <c r="N127" s="152">
        <f>SUMPRODUCT(-(Bens!$B$4:$B$103=Analítico!$B127),-(Bens!$D$4:$D$103=Analítico!N$1),(Bens!$G$4:$G$103))</f>
        <v>0</v>
      </c>
      <c r="O127" s="152">
        <f>SUMPRODUCT(-(Bens!$B$4:$B$103=Analítico!$B127),-(Bens!$D$4:$D$103=Analítico!O$1),(Bens!$G$4:$G$103))</f>
        <v>0</v>
      </c>
      <c r="P127" s="152">
        <f>SUMPRODUCT(-(Bens!$B$4:$B$103=Analítico!$B127),-(Bens!$D$4:$D$103=Analítico!P$1),(Bens!$G$4:$G$103))</f>
        <v>0</v>
      </c>
      <c r="Q127" s="152">
        <f>SUMPRODUCT(-(Bens!$B$4:$B$103=Analítico!$B127),-(Bens!$D$4:$D$103=Analítico!Q$1),(Bens!$G$4:$G$103))</f>
        <v>0</v>
      </c>
      <c r="R127" s="152">
        <f>SUMPRODUCT(-(Bens!$B$4:$B$103=Analítico!$B127),-(Bens!$D$4:$D$103=Analítico!R$1),(Bens!$G$4:$G$103))</f>
        <v>0</v>
      </c>
      <c r="S127" s="152">
        <f>SUMPRODUCT(-(Bens!$B$4:$B$103=Analítico!$B127),-(Bens!$D$4:$D$103=Analítico!S$1),(Bens!$G$4:$G$103))</f>
        <v>0</v>
      </c>
      <c r="T127" s="152">
        <f>SUMPRODUCT(-(Bens!$B$4:$B$103=Analítico!$B127),-(Bens!$D$4:$D$103=Analítico!T$1),(Bens!$G$4:$G$103))</f>
        <v>0</v>
      </c>
      <c r="U127" s="152">
        <f>SUMPRODUCT(-(Bens!$B$4:$B$103=Analítico!$B127),-(Bens!$D$4:$D$103=Analítico!U$1),(Bens!$G$4:$G$103))</f>
        <v>0</v>
      </c>
      <c r="V127" s="152">
        <f>SUMPRODUCT(-(Bens!$B$4:$B$103=Analítico!$B127),-(Bens!$D$4:$D$103=Analítico!V$1),(Bens!$G$4:$G$103))</f>
        <v>0</v>
      </c>
      <c r="W127" s="152">
        <f>SUMPRODUCT(-(Bens!$B$4:$B$103=Analítico!$B127),-(Bens!$D$4:$D$103=Analítico!W$1),(Bens!$G$4:$G$103))</f>
        <v>0</v>
      </c>
      <c r="X127" s="152">
        <f>SUMPRODUCT(-(Bens!$B$4:$B$103=Analítico!$B127),-(Bens!$D$4:$D$103=Analítico!X$1),(Bens!$G$4:$G$103))</f>
        <v>0</v>
      </c>
      <c r="Y127" s="152">
        <f>SUMPRODUCT(-(Bens!$B$4:$B$103=Analítico!$B127),-(Bens!$D$4:$D$103=Analítico!Y$1),(Bens!$G$4:$G$103))</f>
        <v>0</v>
      </c>
      <c r="Z127" s="152">
        <f>SUMPRODUCT(-(Bens!$B$4:$B$103=Analítico!$B127),-(Bens!$D$4:$D$103=Analítico!Z$1),(Bens!$G$4:$G$103))</f>
        <v>0</v>
      </c>
      <c r="AA127" s="152">
        <f>SUMPRODUCT(-(Bens!$B$4:$B$103=Analítico!$B127),-(Bens!$D$4:$D$103=Analítico!AA$1),(Bens!$G$4:$G$103))</f>
        <v>0</v>
      </c>
      <c r="AB127" s="152">
        <f>SUMPRODUCT(-(Bens!$B$4:$B$103=Analítico!$B127),-(Bens!$D$4:$D$103=Analítico!AB$1),(Bens!$G$4:$G$103))</f>
        <v>0</v>
      </c>
      <c r="AC127" s="152">
        <f>SUMPRODUCT(-(Bens!$B$4:$B$103=Analítico!$B127),-(Bens!$D$4:$D$103=Analítico!AC$1),(Bens!$G$4:$G$103))</f>
        <v>0</v>
      </c>
      <c r="AD127" s="152">
        <f>SUMPRODUCT(-(Bens!$B$4:$B$103=Analítico!$B127),-(Bens!$D$4:$D$103=Analítico!AD$1),(Bens!$G$4:$G$103))</f>
        <v>0</v>
      </c>
      <c r="AE127" s="152">
        <f>SUMPRODUCT(-(Bens!$B$4:$B$103=Analítico!$B127),-(Bens!$D$4:$D$103=Analítico!AE$1),(Bens!$G$4:$G$103))</f>
        <v>0</v>
      </c>
      <c r="AF127" s="152">
        <f>SUMPRODUCT(-(Bens!$B$4:$B$103=Analítico!$B127),-(Bens!$D$4:$D$103=Analítico!AF$1),(Bens!$G$4:$G$103))</f>
        <v>0</v>
      </c>
      <c r="AG127" s="152">
        <f>SUMPRODUCT(-(Bens!$B$4:$B$103=Analítico!$B127),-(Bens!$D$4:$D$103=Analítico!AG$1),(Bens!$G$4:$G$103))</f>
        <v>0</v>
      </c>
      <c r="AH127" s="152">
        <f>SUMPRODUCT(-(Bens!$B$4:$B$103=Analítico!$B127),-(Bens!$D$4:$D$103=Analítico!AH$1),(Bens!$G$4:$G$103))</f>
        <v>0</v>
      </c>
      <c r="AI127" s="152">
        <f>SUMPRODUCT(-(Bens!$B$4:$B$103=Analítico!$B127),-(Bens!$D$4:$D$103=Analítico!AI$1),(Bens!$G$4:$G$103))</f>
        <v>0</v>
      </c>
      <c r="AJ127" s="152">
        <f>SUMPRODUCT(-(Bens!$B$4:$B$103=Analítico!$B127),-(Bens!$D$4:$D$103=Analítico!AJ$1),(Bens!$G$4:$G$103))</f>
        <v>0</v>
      </c>
      <c r="AK127" s="152">
        <f>SUMPRODUCT(-(Bens!$B$4:$B$103=Analítico!$B127),-(Bens!$D$4:$D$103=Analítico!AK$1),(Bens!$G$4:$G$103))</f>
        <v>0</v>
      </c>
      <c r="AL127" s="152">
        <f>SUMPRODUCT(-(Bens!$B$4:$B$103=Analítico!$B127),-(Bens!$D$4:$D$103=Analítico!AL$1),(Bens!$G$4:$G$103))</f>
        <v>0</v>
      </c>
      <c r="AM127" s="147">
        <f t="shared" si="54"/>
        <v>0</v>
      </c>
      <c r="AN127" s="159">
        <f t="shared" ca="1" si="55"/>
        <v>0</v>
      </c>
      <c r="AX127" s="254"/>
      <c r="AY127" s="254"/>
    </row>
    <row r="128" spans="1:51" s="101" customFormat="1" ht="23.25" customHeight="1">
      <c r="A128" s="31" t="s">
        <v>133</v>
      </c>
      <c r="B128" s="32" t="s">
        <v>210</v>
      </c>
      <c r="C128" s="152">
        <f>SUMPRODUCT(-(Bens!$B$4:$B$103=Analítico!$B128),-(Bens!$D$4:$D$103=Analítico!C$1),(Bens!$G$4:$G$103))</f>
        <v>0</v>
      </c>
      <c r="D128" s="152">
        <f>SUMPRODUCT(-(Bens!$B$4:$B$103=Analítico!$B128),-(Bens!$D$4:$D$103=Analítico!D$1),(Bens!$G$4:$G$103))</f>
        <v>0</v>
      </c>
      <c r="E128" s="152">
        <f>SUMPRODUCT(-(Bens!$B$4:$B$103=Analítico!$B128),-(Bens!$D$4:$D$103=Analítico!E$1),(Bens!$G$4:$G$103))</f>
        <v>0</v>
      </c>
      <c r="F128" s="152">
        <f>SUMPRODUCT(-(Bens!$B$4:$B$103=Analítico!$B128),-(Bens!$D$4:$D$103=Analítico!F$1),(Bens!$G$4:$G$103))</f>
        <v>0</v>
      </c>
      <c r="G128" s="152">
        <f>SUMPRODUCT(-(Bens!$B$4:$B$103=Analítico!$B128),-(Bens!$D$4:$D$103=Analítico!G$1),(Bens!$G$4:$G$103))</f>
        <v>0</v>
      </c>
      <c r="H128" s="152">
        <f>SUMPRODUCT(-(Bens!$B$4:$B$103=Analítico!$B128),-(Bens!$D$4:$D$103=Analítico!H$1),(Bens!$G$4:$G$103))</f>
        <v>0</v>
      </c>
      <c r="I128" s="152">
        <f>SUMPRODUCT(-(Bens!$B$4:$B$103=Analítico!$B128),-(Bens!$D$4:$D$103=Analítico!I$1),(Bens!$G$4:$G$103))</f>
        <v>0</v>
      </c>
      <c r="J128" s="152">
        <f>SUMPRODUCT(-(Bens!$B$4:$B$103=Analítico!$B128),-(Bens!$D$4:$D$103=Analítico!J$1),(Bens!$G$4:$G$103))</f>
        <v>0</v>
      </c>
      <c r="K128" s="152">
        <f>SUMPRODUCT(-(Bens!$B$4:$B$103=Analítico!$B128),-(Bens!$D$4:$D$103=Analítico!K$1),(Bens!$G$4:$G$103))</f>
        <v>0</v>
      </c>
      <c r="L128" s="152">
        <f>SUMPRODUCT(-(Bens!$B$4:$B$103=Analítico!$B128),-(Bens!$D$4:$D$103=Analítico!L$1),(Bens!$G$4:$G$103))</f>
        <v>0</v>
      </c>
      <c r="M128" s="152">
        <f>SUMPRODUCT(-(Bens!$B$4:$B$103=Analítico!$B128),-(Bens!$D$4:$D$103=Analítico!M$1),(Bens!$G$4:$G$103))</f>
        <v>0</v>
      </c>
      <c r="N128" s="152">
        <f>SUMPRODUCT(-(Bens!$B$4:$B$103=Analítico!$B128),-(Bens!$D$4:$D$103=Analítico!N$1),(Bens!$G$4:$G$103))</f>
        <v>0</v>
      </c>
      <c r="O128" s="152">
        <f>SUMPRODUCT(-(Bens!$B$4:$B$103=Analítico!$B128),-(Bens!$D$4:$D$103=Analítico!O$1),(Bens!$G$4:$G$103))</f>
        <v>0</v>
      </c>
      <c r="P128" s="152">
        <f>SUMPRODUCT(-(Bens!$B$4:$B$103=Analítico!$B128),-(Bens!$D$4:$D$103=Analítico!P$1),(Bens!$G$4:$G$103))</f>
        <v>0</v>
      </c>
      <c r="Q128" s="152">
        <f>SUMPRODUCT(-(Bens!$B$4:$B$103=Analítico!$B128),-(Bens!$D$4:$D$103=Analítico!Q$1),(Bens!$G$4:$G$103))</f>
        <v>0</v>
      </c>
      <c r="R128" s="152">
        <f>SUMPRODUCT(-(Bens!$B$4:$B$103=Analítico!$B128),-(Bens!$D$4:$D$103=Analítico!R$1),(Bens!$G$4:$G$103))</f>
        <v>0</v>
      </c>
      <c r="S128" s="152">
        <f>SUMPRODUCT(-(Bens!$B$4:$B$103=Analítico!$B128),-(Bens!$D$4:$D$103=Analítico!S$1),(Bens!$G$4:$G$103))</f>
        <v>0</v>
      </c>
      <c r="T128" s="152">
        <f>SUMPRODUCT(-(Bens!$B$4:$B$103=Analítico!$B128),-(Bens!$D$4:$D$103=Analítico!T$1),(Bens!$G$4:$G$103))</f>
        <v>0</v>
      </c>
      <c r="U128" s="152">
        <f>SUMPRODUCT(-(Bens!$B$4:$B$103=Analítico!$B128),-(Bens!$D$4:$D$103=Analítico!U$1),(Bens!$G$4:$G$103))</f>
        <v>0</v>
      </c>
      <c r="V128" s="152">
        <f>SUMPRODUCT(-(Bens!$B$4:$B$103=Analítico!$B128),-(Bens!$D$4:$D$103=Analítico!V$1),(Bens!$G$4:$G$103))</f>
        <v>0</v>
      </c>
      <c r="W128" s="152">
        <f>SUMPRODUCT(-(Bens!$B$4:$B$103=Analítico!$B128),-(Bens!$D$4:$D$103=Analítico!W$1),(Bens!$G$4:$G$103))</f>
        <v>0</v>
      </c>
      <c r="X128" s="152">
        <f>SUMPRODUCT(-(Bens!$B$4:$B$103=Analítico!$B128),-(Bens!$D$4:$D$103=Analítico!X$1),(Bens!$G$4:$G$103))</f>
        <v>0</v>
      </c>
      <c r="Y128" s="152">
        <f>SUMPRODUCT(-(Bens!$B$4:$B$103=Analítico!$B128),-(Bens!$D$4:$D$103=Analítico!Y$1),(Bens!$G$4:$G$103))</f>
        <v>0</v>
      </c>
      <c r="Z128" s="152">
        <f>SUMPRODUCT(-(Bens!$B$4:$B$103=Analítico!$B128),-(Bens!$D$4:$D$103=Analítico!Z$1),(Bens!$G$4:$G$103))</f>
        <v>0</v>
      </c>
      <c r="AA128" s="152">
        <f>SUMPRODUCT(-(Bens!$B$4:$B$103=Analítico!$B128),-(Bens!$D$4:$D$103=Analítico!AA$1),(Bens!$G$4:$G$103))</f>
        <v>0</v>
      </c>
      <c r="AB128" s="152">
        <f>SUMPRODUCT(-(Bens!$B$4:$B$103=Analítico!$B128),-(Bens!$D$4:$D$103=Analítico!AB$1),(Bens!$G$4:$G$103))</f>
        <v>0</v>
      </c>
      <c r="AC128" s="152">
        <f>SUMPRODUCT(-(Bens!$B$4:$B$103=Analítico!$B128),-(Bens!$D$4:$D$103=Analítico!AC$1),(Bens!$G$4:$G$103))</f>
        <v>0</v>
      </c>
      <c r="AD128" s="152">
        <f>SUMPRODUCT(-(Bens!$B$4:$B$103=Analítico!$B128),-(Bens!$D$4:$D$103=Analítico!AD$1),(Bens!$G$4:$G$103))</f>
        <v>0</v>
      </c>
      <c r="AE128" s="152">
        <f>SUMPRODUCT(-(Bens!$B$4:$B$103=Analítico!$B128),-(Bens!$D$4:$D$103=Analítico!AE$1),(Bens!$G$4:$G$103))</f>
        <v>0</v>
      </c>
      <c r="AF128" s="152">
        <f>SUMPRODUCT(-(Bens!$B$4:$B$103=Analítico!$B128),-(Bens!$D$4:$D$103=Analítico!AF$1),(Bens!$G$4:$G$103))</f>
        <v>0</v>
      </c>
      <c r="AG128" s="152">
        <f>SUMPRODUCT(-(Bens!$B$4:$B$103=Analítico!$B128),-(Bens!$D$4:$D$103=Analítico!AG$1),(Bens!$G$4:$G$103))</f>
        <v>0</v>
      </c>
      <c r="AH128" s="152">
        <f>SUMPRODUCT(-(Bens!$B$4:$B$103=Analítico!$B128),-(Bens!$D$4:$D$103=Analítico!AH$1),(Bens!$G$4:$G$103))</f>
        <v>0</v>
      </c>
      <c r="AI128" s="152">
        <f>SUMPRODUCT(-(Bens!$B$4:$B$103=Analítico!$B128),-(Bens!$D$4:$D$103=Analítico!AI$1),(Bens!$G$4:$G$103))</f>
        <v>0</v>
      </c>
      <c r="AJ128" s="152">
        <f>SUMPRODUCT(-(Bens!$B$4:$B$103=Analítico!$B128),-(Bens!$D$4:$D$103=Analítico!AJ$1),(Bens!$G$4:$G$103))</f>
        <v>0</v>
      </c>
      <c r="AK128" s="152">
        <f>SUMPRODUCT(-(Bens!$B$4:$B$103=Analítico!$B128),-(Bens!$D$4:$D$103=Analítico!AK$1),(Bens!$G$4:$G$103))</f>
        <v>0</v>
      </c>
      <c r="AL128" s="152">
        <f>SUMPRODUCT(-(Bens!$B$4:$B$103=Analítico!$B128),-(Bens!$D$4:$D$103=Analítico!AL$1),(Bens!$G$4:$G$103))</f>
        <v>0</v>
      </c>
      <c r="AM128" s="147">
        <f t="shared" si="54"/>
        <v>0</v>
      </c>
      <c r="AN128" s="159">
        <f t="shared" ca="1" si="55"/>
        <v>0</v>
      </c>
      <c r="AX128" s="254"/>
      <c r="AY128" s="254"/>
    </row>
    <row r="129" spans="1:51" s="101" customFormat="1" ht="23.25" customHeight="1">
      <c r="A129" s="31" t="s">
        <v>134</v>
      </c>
      <c r="B129" s="32" t="s">
        <v>211</v>
      </c>
      <c r="C129" s="152">
        <f>SUMPRODUCT(-(Bens!$B$4:$B$103=Analítico!$B129),-(Bens!$D$4:$D$103=Analítico!C$1),(Bens!$G$4:$G$103))</f>
        <v>0</v>
      </c>
      <c r="D129" s="152">
        <f>SUMPRODUCT(-(Bens!$B$4:$B$103=Analítico!$B129),-(Bens!$D$4:$D$103=Analítico!D$1),(Bens!$G$4:$G$103))</f>
        <v>0</v>
      </c>
      <c r="E129" s="152">
        <f>SUMPRODUCT(-(Bens!$B$4:$B$103=Analítico!$B129),-(Bens!$D$4:$D$103=Analítico!E$1),(Bens!$G$4:$G$103))</f>
        <v>0</v>
      </c>
      <c r="F129" s="152">
        <f>SUMPRODUCT(-(Bens!$B$4:$B$103=Analítico!$B129),-(Bens!$D$4:$D$103=Analítico!F$1),(Bens!$G$4:$G$103))</f>
        <v>0</v>
      </c>
      <c r="G129" s="152">
        <f>SUMPRODUCT(-(Bens!$B$4:$B$103=Analítico!$B129),-(Bens!$D$4:$D$103=Analítico!G$1),(Bens!$G$4:$G$103))</f>
        <v>0</v>
      </c>
      <c r="H129" s="152">
        <f>SUMPRODUCT(-(Bens!$B$4:$B$103=Analítico!$B129),-(Bens!$D$4:$D$103=Analítico!H$1),(Bens!$G$4:$G$103))</f>
        <v>0</v>
      </c>
      <c r="I129" s="152">
        <f>SUMPRODUCT(-(Bens!$B$4:$B$103=Analítico!$B129),-(Bens!$D$4:$D$103=Analítico!I$1),(Bens!$G$4:$G$103))</f>
        <v>0</v>
      </c>
      <c r="J129" s="152">
        <f>SUMPRODUCT(-(Bens!$B$4:$B$103=Analítico!$B129),-(Bens!$D$4:$D$103=Analítico!J$1),(Bens!$G$4:$G$103))</f>
        <v>0</v>
      </c>
      <c r="K129" s="152">
        <f>SUMPRODUCT(-(Bens!$B$4:$B$103=Analítico!$B129),-(Bens!$D$4:$D$103=Analítico!K$1),(Bens!$G$4:$G$103))</f>
        <v>0</v>
      </c>
      <c r="L129" s="152">
        <f>SUMPRODUCT(-(Bens!$B$4:$B$103=Analítico!$B129),-(Bens!$D$4:$D$103=Analítico!L$1),(Bens!$G$4:$G$103))</f>
        <v>0</v>
      </c>
      <c r="M129" s="152">
        <f>SUMPRODUCT(-(Bens!$B$4:$B$103=Analítico!$B129),-(Bens!$D$4:$D$103=Analítico!M$1),(Bens!$G$4:$G$103))</f>
        <v>0</v>
      </c>
      <c r="N129" s="152">
        <f>SUMPRODUCT(-(Bens!$B$4:$B$103=Analítico!$B129),-(Bens!$D$4:$D$103=Analítico!N$1),(Bens!$G$4:$G$103))</f>
        <v>0</v>
      </c>
      <c r="O129" s="152">
        <f>SUMPRODUCT(-(Bens!$B$4:$B$103=Analítico!$B129),-(Bens!$D$4:$D$103=Analítico!O$1),(Bens!$G$4:$G$103))</f>
        <v>0</v>
      </c>
      <c r="P129" s="152">
        <f>SUMPRODUCT(-(Bens!$B$4:$B$103=Analítico!$B129),-(Bens!$D$4:$D$103=Analítico!P$1),(Bens!$G$4:$G$103))</f>
        <v>0</v>
      </c>
      <c r="Q129" s="152">
        <f>SUMPRODUCT(-(Bens!$B$4:$B$103=Analítico!$B129),-(Bens!$D$4:$D$103=Analítico!Q$1),(Bens!$G$4:$G$103))</f>
        <v>0</v>
      </c>
      <c r="R129" s="152">
        <f>SUMPRODUCT(-(Bens!$B$4:$B$103=Analítico!$B129),-(Bens!$D$4:$D$103=Analítico!R$1),(Bens!$G$4:$G$103))</f>
        <v>0</v>
      </c>
      <c r="S129" s="152">
        <f>SUMPRODUCT(-(Bens!$B$4:$B$103=Analítico!$B129),-(Bens!$D$4:$D$103=Analítico!S$1),(Bens!$G$4:$G$103))</f>
        <v>0</v>
      </c>
      <c r="T129" s="152">
        <f>SUMPRODUCT(-(Bens!$B$4:$B$103=Analítico!$B129),-(Bens!$D$4:$D$103=Analítico!T$1),(Bens!$G$4:$G$103))</f>
        <v>0</v>
      </c>
      <c r="U129" s="152">
        <f>SUMPRODUCT(-(Bens!$B$4:$B$103=Analítico!$B129),-(Bens!$D$4:$D$103=Analítico!U$1),(Bens!$G$4:$G$103))</f>
        <v>0</v>
      </c>
      <c r="V129" s="152">
        <f>SUMPRODUCT(-(Bens!$B$4:$B$103=Analítico!$B129),-(Bens!$D$4:$D$103=Analítico!V$1),(Bens!$G$4:$G$103))</f>
        <v>0</v>
      </c>
      <c r="W129" s="152">
        <f>SUMPRODUCT(-(Bens!$B$4:$B$103=Analítico!$B129),-(Bens!$D$4:$D$103=Analítico!W$1),(Bens!$G$4:$G$103))</f>
        <v>0</v>
      </c>
      <c r="X129" s="152">
        <f>SUMPRODUCT(-(Bens!$B$4:$B$103=Analítico!$B129),-(Bens!$D$4:$D$103=Analítico!X$1),(Bens!$G$4:$G$103))</f>
        <v>0</v>
      </c>
      <c r="Y129" s="152">
        <f>SUMPRODUCT(-(Bens!$B$4:$B$103=Analítico!$B129),-(Bens!$D$4:$D$103=Analítico!Y$1),(Bens!$G$4:$G$103))</f>
        <v>0</v>
      </c>
      <c r="Z129" s="152">
        <f>SUMPRODUCT(-(Bens!$B$4:$B$103=Analítico!$B129),-(Bens!$D$4:$D$103=Analítico!Z$1),(Bens!$G$4:$G$103))</f>
        <v>0</v>
      </c>
      <c r="AA129" s="152">
        <f>SUMPRODUCT(-(Bens!$B$4:$B$103=Analítico!$B129),-(Bens!$D$4:$D$103=Analítico!AA$1),(Bens!$G$4:$G$103))</f>
        <v>0</v>
      </c>
      <c r="AB129" s="152">
        <f>SUMPRODUCT(-(Bens!$B$4:$B$103=Analítico!$B129),-(Bens!$D$4:$D$103=Analítico!AB$1),(Bens!$G$4:$G$103))</f>
        <v>0</v>
      </c>
      <c r="AC129" s="152">
        <f>SUMPRODUCT(-(Bens!$B$4:$B$103=Analítico!$B129),-(Bens!$D$4:$D$103=Analítico!AC$1),(Bens!$G$4:$G$103))</f>
        <v>0</v>
      </c>
      <c r="AD129" s="152">
        <f>SUMPRODUCT(-(Bens!$B$4:$B$103=Analítico!$B129),-(Bens!$D$4:$D$103=Analítico!AD$1),(Bens!$G$4:$G$103))</f>
        <v>0</v>
      </c>
      <c r="AE129" s="152">
        <f>SUMPRODUCT(-(Bens!$B$4:$B$103=Analítico!$B129),-(Bens!$D$4:$D$103=Analítico!AE$1),(Bens!$G$4:$G$103))</f>
        <v>0</v>
      </c>
      <c r="AF129" s="152">
        <f>SUMPRODUCT(-(Bens!$B$4:$B$103=Analítico!$B129),-(Bens!$D$4:$D$103=Analítico!AF$1),(Bens!$G$4:$G$103))</f>
        <v>0</v>
      </c>
      <c r="AG129" s="152">
        <f>SUMPRODUCT(-(Bens!$B$4:$B$103=Analítico!$B129),-(Bens!$D$4:$D$103=Analítico!AG$1),(Bens!$G$4:$G$103))</f>
        <v>0</v>
      </c>
      <c r="AH129" s="152">
        <f>SUMPRODUCT(-(Bens!$B$4:$B$103=Analítico!$B129),-(Bens!$D$4:$D$103=Analítico!AH$1),(Bens!$G$4:$G$103))</f>
        <v>0</v>
      </c>
      <c r="AI129" s="152">
        <f>SUMPRODUCT(-(Bens!$B$4:$B$103=Analítico!$B129),-(Bens!$D$4:$D$103=Analítico!AI$1),(Bens!$G$4:$G$103))</f>
        <v>0</v>
      </c>
      <c r="AJ129" s="152">
        <f>SUMPRODUCT(-(Bens!$B$4:$B$103=Analítico!$B129),-(Bens!$D$4:$D$103=Analítico!AJ$1),(Bens!$G$4:$G$103))</f>
        <v>0</v>
      </c>
      <c r="AK129" s="152">
        <f>SUMPRODUCT(-(Bens!$B$4:$B$103=Analítico!$B129),-(Bens!$D$4:$D$103=Analítico!AK$1),(Bens!$G$4:$G$103))</f>
        <v>0</v>
      </c>
      <c r="AL129" s="152">
        <f>SUMPRODUCT(-(Bens!$B$4:$B$103=Analítico!$B129),-(Bens!$D$4:$D$103=Analítico!AL$1),(Bens!$G$4:$G$103))</f>
        <v>0</v>
      </c>
      <c r="AM129" s="147">
        <f t="shared" si="54"/>
        <v>0</v>
      </c>
      <c r="AN129" s="159">
        <f t="shared" ca="1" si="55"/>
        <v>0</v>
      </c>
      <c r="AX129" s="254"/>
      <c r="AY129" s="254"/>
    </row>
    <row r="130" spans="1:51" s="101" customFormat="1" ht="23.25" customHeight="1">
      <c r="A130" s="31" t="s">
        <v>135</v>
      </c>
      <c r="B130" s="33" t="s">
        <v>212</v>
      </c>
      <c r="C130" s="152">
        <f>SUMPRODUCT(-(Bens!$B$4:$B$103=Analítico!$B130),-(Bens!$D$4:$D$103=Analítico!C$1),(Bens!$G$4:$G$103))</f>
        <v>0</v>
      </c>
      <c r="D130" s="152">
        <f>SUMPRODUCT(-(Bens!$B$4:$B$103=Analítico!$B130),-(Bens!$D$4:$D$103=Analítico!D$1),(Bens!$G$4:$G$103))</f>
        <v>0</v>
      </c>
      <c r="E130" s="152">
        <f>SUMPRODUCT(-(Bens!$B$4:$B$103=Analítico!$B130),-(Bens!$D$4:$D$103=Analítico!E$1),(Bens!$G$4:$G$103))</f>
        <v>0</v>
      </c>
      <c r="F130" s="152">
        <f>SUMPRODUCT(-(Bens!$B$4:$B$103=Analítico!$B130),-(Bens!$D$4:$D$103=Analítico!F$1),(Bens!$G$4:$G$103))</f>
        <v>0</v>
      </c>
      <c r="G130" s="152">
        <f>SUMPRODUCT(-(Bens!$B$4:$B$103=Analítico!$B130),-(Bens!$D$4:$D$103=Analítico!G$1),(Bens!$G$4:$G$103))</f>
        <v>0</v>
      </c>
      <c r="H130" s="152">
        <f>SUMPRODUCT(-(Bens!$B$4:$B$103=Analítico!$B130),-(Bens!$D$4:$D$103=Analítico!H$1),(Bens!$G$4:$G$103))</f>
        <v>0</v>
      </c>
      <c r="I130" s="152">
        <f>SUMPRODUCT(-(Bens!$B$4:$B$103=Analítico!$B130),-(Bens!$D$4:$D$103=Analítico!I$1),(Bens!$G$4:$G$103))</f>
        <v>0</v>
      </c>
      <c r="J130" s="152">
        <f>SUMPRODUCT(-(Bens!$B$4:$B$103=Analítico!$B130),-(Bens!$D$4:$D$103=Analítico!J$1),(Bens!$G$4:$G$103))</f>
        <v>0</v>
      </c>
      <c r="K130" s="152">
        <f>SUMPRODUCT(-(Bens!$B$4:$B$103=Analítico!$B130),-(Bens!$D$4:$D$103=Analítico!K$1),(Bens!$G$4:$G$103))</f>
        <v>0</v>
      </c>
      <c r="L130" s="152">
        <f>SUMPRODUCT(-(Bens!$B$4:$B$103=Analítico!$B130),-(Bens!$D$4:$D$103=Analítico!L$1),(Bens!$G$4:$G$103))</f>
        <v>0</v>
      </c>
      <c r="M130" s="152">
        <f>SUMPRODUCT(-(Bens!$B$4:$B$103=Analítico!$B130),-(Bens!$D$4:$D$103=Analítico!M$1),(Bens!$G$4:$G$103))</f>
        <v>0</v>
      </c>
      <c r="N130" s="152">
        <f>SUMPRODUCT(-(Bens!$B$4:$B$103=Analítico!$B130),-(Bens!$D$4:$D$103=Analítico!N$1),(Bens!$G$4:$G$103))</f>
        <v>0</v>
      </c>
      <c r="O130" s="152">
        <f>SUMPRODUCT(-(Bens!$B$4:$B$103=Analítico!$B130),-(Bens!$D$4:$D$103=Analítico!O$1),(Bens!$G$4:$G$103))</f>
        <v>0</v>
      </c>
      <c r="P130" s="152">
        <f>SUMPRODUCT(-(Bens!$B$4:$B$103=Analítico!$B130),-(Bens!$D$4:$D$103=Analítico!P$1),(Bens!$G$4:$G$103))</f>
        <v>0</v>
      </c>
      <c r="Q130" s="152">
        <f>SUMPRODUCT(-(Bens!$B$4:$B$103=Analítico!$B130),-(Bens!$D$4:$D$103=Analítico!Q$1),(Bens!$G$4:$G$103))</f>
        <v>0</v>
      </c>
      <c r="R130" s="152">
        <f>SUMPRODUCT(-(Bens!$B$4:$B$103=Analítico!$B130),-(Bens!$D$4:$D$103=Analítico!R$1),(Bens!$G$4:$G$103))</f>
        <v>0</v>
      </c>
      <c r="S130" s="152">
        <f>SUMPRODUCT(-(Bens!$B$4:$B$103=Analítico!$B130),-(Bens!$D$4:$D$103=Analítico!S$1),(Bens!$G$4:$G$103))</f>
        <v>0</v>
      </c>
      <c r="T130" s="152">
        <f>SUMPRODUCT(-(Bens!$B$4:$B$103=Analítico!$B130),-(Bens!$D$4:$D$103=Analítico!T$1),(Bens!$G$4:$G$103))</f>
        <v>0</v>
      </c>
      <c r="U130" s="152">
        <f>SUMPRODUCT(-(Bens!$B$4:$B$103=Analítico!$B130),-(Bens!$D$4:$D$103=Analítico!U$1),(Bens!$G$4:$G$103))</f>
        <v>0</v>
      </c>
      <c r="V130" s="152">
        <f>SUMPRODUCT(-(Bens!$B$4:$B$103=Analítico!$B130),-(Bens!$D$4:$D$103=Analítico!V$1),(Bens!$G$4:$G$103))</f>
        <v>0</v>
      </c>
      <c r="W130" s="152">
        <f>SUMPRODUCT(-(Bens!$B$4:$B$103=Analítico!$B130),-(Bens!$D$4:$D$103=Analítico!W$1),(Bens!$G$4:$G$103))</f>
        <v>0</v>
      </c>
      <c r="X130" s="152">
        <f>SUMPRODUCT(-(Bens!$B$4:$B$103=Analítico!$B130),-(Bens!$D$4:$D$103=Analítico!X$1),(Bens!$G$4:$G$103))</f>
        <v>0</v>
      </c>
      <c r="Y130" s="152">
        <f>SUMPRODUCT(-(Bens!$B$4:$B$103=Analítico!$B130),-(Bens!$D$4:$D$103=Analítico!Y$1),(Bens!$G$4:$G$103))</f>
        <v>0</v>
      </c>
      <c r="Z130" s="152">
        <f>SUMPRODUCT(-(Bens!$B$4:$B$103=Analítico!$B130),-(Bens!$D$4:$D$103=Analítico!Z$1),(Bens!$G$4:$G$103))</f>
        <v>0</v>
      </c>
      <c r="AA130" s="152">
        <f>SUMPRODUCT(-(Bens!$B$4:$B$103=Analítico!$B130),-(Bens!$D$4:$D$103=Analítico!AA$1),(Bens!$G$4:$G$103))</f>
        <v>0</v>
      </c>
      <c r="AB130" s="152">
        <f>SUMPRODUCT(-(Bens!$B$4:$B$103=Analítico!$B130),-(Bens!$D$4:$D$103=Analítico!AB$1),(Bens!$G$4:$G$103))</f>
        <v>0</v>
      </c>
      <c r="AC130" s="152">
        <f>SUMPRODUCT(-(Bens!$B$4:$B$103=Analítico!$B130),-(Bens!$D$4:$D$103=Analítico!AC$1),(Bens!$G$4:$G$103))</f>
        <v>0</v>
      </c>
      <c r="AD130" s="152">
        <f>SUMPRODUCT(-(Bens!$B$4:$B$103=Analítico!$B130),-(Bens!$D$4:$D$103=Analítico!AD$1),(Bens!$G$4:$G$103))</f>
        <v>0</v>
      </c>
      <c r="AE130" s="152">
        <f>SUMPRODUCT(-(Bens!$B$4:$B$103=Analítico!$B130),-(Bens!$D$4:$D$103=Analítico!AE$1),(Bens!$G$4:$G$103))</f>
        <v>0</v>
      </c>
      <c r="AF130" s="152">
        <f>SUMPRODUCT(-(Bens!$B$4:$B$103=Analítico!$B130),-(Bens!$D$4:$D$103=Analítico!AF$1),(Bens!$G$4:$G$103))</f>
        <v>0</v>
      </c>
      <c r="AG130" s="152">
        <f>SUMPRODUCT(-(Bens!$B$4:$B$103=Analítico!$B130),-(Bens!$D$4:$D$103=Analítico!AG$1),(Bens!$G$4:$G$103))</f>
        <v>0</v>
      </c>
      <c r="AH130" s="152">
        <f>SUMPRODUCT(-(Bens!$B$4:$B$103=Analítico!$B130),-(Bens!$D$4:$D$103=Analítico!AH$1),(Bens!$G$4:$G$103))</f>
        <v>0</v>
      </c>
      <c r="AI130" s="152">
        <f>SUMPRODUCT(-(Bens!$B$4:$B$103=Analítico!$B130),-(Bens!$D$4:$D$103=Analítico!AI$1),(Bens!$G$4:$G$103))</f>
        <v>0</v>
      </c>
      <c r="AJ130" s="152">
        <f>SUMPRODUCT(-(Bens!$B$4:$B$103=Analítico!$B130),-(Bens!$D$4:$D$103=Analítico!AJ$1),(Bens!$G$4:$G$103))</f>
        <v>0</v>
      </c>
      <c r="AK130" s="152">
        <f>SUMPRODUCT(-(Bens!$B$4:$B$103=Analítico!$B130),-(Bens!$D$4:$D$103=Analítico!AK$1),(Bens!$G$4:$G$103))</f>
        <v>0</v>
      </c>
      <c r="AL130" s="152">
        <f>SUMPRODUCT(-(Bens!$B$4:$B$103=Analítico!$B130),-(Bens!$D$4:$D$103=Analítico!AL$1),(Bens!$G$4:$G$103))</f>
        <v>0</v>
      </c>
      <c r="AM130" s="147">
        <f t="shared" si="54"/>
        <v>0</v>
      </c>
      <c r="AN130" s="159">
        <f t="shared" ca="1" si="55"/>
        <v>0</v>
      </c>
      <c r="AX130" s="254"/>
      <c r="AY130" s="254"/>
    </row>
    <row r="131" spans="1:51" s="101" customFormat="1" ht="23.25" customHeight="1" thickBot="1">
      <c r="A131" s="80"/>
      <c r="B131" s="93" t="s">
        <v>35</v>
      </c>
      <c r="C131" s="81">
        <f t="shared" ref="C131:AM131" si="56">SUBTOTAL(109,C118:C130)</f>
        <v>35245.9</v>
      </c>
      <c r="D131" s="81">
        <f t="shared" si="56"/>
        <v>0</v>
      </c>
      <c r="E131" s="81">
        <f t="shared" si="56"/>
        <v>0</v>
      </c>
      <c r="F131" s="81">
        <f t="shared" si="56"/>
        <v>0</v>
      </c>
      <c r="G131" s="81">
        <f t="shared" si="56"/>
        <v>0</v>
      </c>
      <c r="H131" s="81">
        <f t="shared" si="56"/>
        <v>0</v>
      </c>
      <c r="I131" s="81">
        <f t="shared" si="56"/>
        <v>0</v>
      </c>
      <c r="J131" s="81">
        <f t="shared" si="56"/>
        <v>0</v>
      </c>
      <c r="K131" s="81">
        <f t="shared" si="56"/>
        <v>0</v>
      </c>
      <c r="L131" s="81">
        <f t="shared" si="56"/>
        <v>0</v>
      </c>
      <c r="M131" s="81">
        <f t="shared" si="56"/>
        <v>0</v>
      </c>
      <c r="N131" s="81">
        <f t="shared" si="56"/>
        <v>0</v>
      </c>
      <c r="O131" s="81">
        <f t="shared" si="56"/>
        <v>12000</v>
      </c>
      <c r="P131" s="81">
        <f t="shared" si="56"/>
        <v>0</v>
      </c>
      <c r="Q131" s="81">
        <f t="shared" si="56"/>
        <v>0</v>
      </c>
      <c r="R131" s="81">
        <f t="shared" si="56"/>
        <v>0</v>
      </c>
      <c r="S131" s="81">
        <f t="shared" si="56"/>
        <v>0</v>
      </c>
      <c r="T131" s="81">
        <f t="shared" si="56"/>
        <v>0</v>
      </c>
      <c r="U131" s="81">
        <f t="shared" si="56"/>
        <v>0</v>
      </c>
      <c r="V131" s="81">
        <f t="shared" si="56"/>
        <v>0</v>
      </c>
      <c r="W131" s="81">
        <f t="shared" si="56"/>
        <v>0</v>
      </c>
      <c r="X131" s="81">
        <f t="shared" si="56"/>
        <v>0</v>
      </c>
      <c r="Y131" s="81">
        <f t="shared" si="56"/>
        <v>0</v>
      </c>
      <c r="Z131" s="81">
        <f t="shared" ref="Z131:AL131" si="57">SUBTOTAL(109,Z118:Z130)</f>
        <v>0</v>
      </c>
      <c r="AA131" s="81">
        <f t="shared" si="57"/>
        <v>0</v>
      </c>
      <c r="AB131" s="81">
        <f t="shared" si="57"/>
        <v>0</v>
      </c>
      <c r="AC131" s="81">
        <f t="shared" si="57"/>
        <v>0</v>
      </c>
      <c r="AD131" s="81">
        <f t="shared" si="57"/>
        <v>0</v>
      </c>
      <c r="AE131" s="81">
        <f t="shared" si="57"/>
        <v>0</v>
      </c>
      <c r="AF131" s="81">
        <f t="shared" si="57"/>
        <v>0</v>
      </c>
      <c r="AG131" s="81">
        <f t="shared" si="57"/>
        <v>0</v>
      </c>
      <c r="AH131" s="81">
        <f t="shared" si="57"/>
        <v>0</v>
      </c>
      <c r="AI131" s="81">
        <f t="shared" si="57"/>
        <v>0</v>
      </c>
      <c r="AJ131" s="81">
        <f t="shared" si="57"/>
        <v>0</v>
      </c>
      <c r="AK131" s="81">
        <f t="shared" si="57"/>
        <v>0</v>
      </c>
      <c r="AL131" s="81">
        <f t="shared" si="57"/>
        <v>0</v>
      </c>
      <c r="AM131" s="81">
        <f t="shared" si="56"/>
        <v>47245.9</v>
      </c>
      <c r="AN131" s="109">
        <f t="shared" ca="1" si="55"/>
        <v>1.2306817631516852E-2</v>
      </c>
      <c r="AX131" s="254"/>
      <c r="AY131" s="254"/>
    </row>
    <row r="132" spans="1:51" s="101" customFormat="1" ht="23.25" customHeight="1" thickBot="1">
      <c r="A132" s="95" t="s">
        <v>320</v>
      </c>
      <c r="B132" s="73" t="s">
        <v>319</v>
      </c>
      <c r="C132" s="226">
        <v>0</v>
      </c>
      <c r="D132" s="226">
        <v>0</v>
      </c>
      <c r="E132" s="226">
        <v>0</v>
      </c>
      <c r="F132" s="226">
        <v>0</v>
      </c>
      <c r="G132" s="226">
        <v>0</v>
      </c>
      <c r="H132" s="226">
        <v>0</v>
      </c>
      <c r="I132" s="226">
        <v>0</v>
      </c>
      <c r="J132" s="226">
        <v>0</v>
      </c>
      <c r="K132" s="226">
        <v>0</v>
      </c>
      <c r="L132" s="226">
        <v>0</v>
      </c>
      <c r="M132" s="226">
        <v>0</v>
      </c>
      <c r="N132" s="226">
        <v>0</v>
      </c>
      <c r="O132" s="226">
        <v>0</v>
      </c>
      <c r="P132" s="226">
        <v>0</v>
      </c>
      <c r="Q132" s="226">
        <v>0</v>
      </c>
      <c r="R132" s="226">
        <v>0</v>
      </c>
      <c r="S132" s="226">
        <v>0</v>
      </c>
      <c r="T132" s="226">
        <v>0</v>
      </c>
      <c r="U132" s="226">
        <v>0</v>
      </c>
      <c r="V132" s="226">
        <v>0</v>
      </c>
      <c r="W132" s="226">
        <v>0</v>
      </c>
      <c r="X132" s="226">
        <v>0</v>
      </c>
      <c r="Y132" s="226">
        <v>0</v>
      </c>
      <c r="Z132" s="226">
        <v>0</v>
      </c>
      <c r="AA132" s="226">
        <v>0</v>
      </c>
      <c r="AB132" s="226">
        <v>0</v>
      </c>
      <c r="AC132" s="226">
        <v>0</v>
      </c>
      <c r="AD132" s="226">
        <v>0</v>
      </c>
      <c r="AE132" s="226">
        <v>0</v>
      </c>
      <c r="AF132" s="226">
        <v>0</v>
      </c>
      <c r="AG132" s="226">
        <v>0</v>
      </c>
      <c r="AH132" s="226">
        <v>0</v>
      </c>
      <c r="AI132" s="226">
        <v>0</v>
      </c>
      <c r="AJ132" s="226">
        <v>0</v>
      </c>
      <c r="AK132" s="226">
        <v>0</v>
      </c>
      <c r="AL132" s="226">
        <v>0</v>
      </c>
      <c r="AM132" s="94">
        <f>SUM(C132:AL132)</f>
        <v>0</v>
      </c>
      <c r="AN132" s="127">
        <f t="shared" ref="AN132" ca="1" si="58">IF($AM$133=0,0,AM132/$AM$133)</f>
        <v>0</v>
      </c>
      <c r="AX132" s="254"/>
      <c r="AY132" s="254"/>
    </row>
    <row r="133" spans="1:51" s="101" customFormat="1" ht="23.25" customHeight="1" thickBot="1">
      <c r="A133" s="86" t="s">
        <v>264</v>
      </c>
      <c r="B133" s="73"/>
      <c r="C133" s="94">
        <f t="shared" ref="C133:Y133" ca="1" si="59">SUBTOTAL(109,C19:C132)</f>
        <v>261276.71076337778</v>
      </c>
      <c r="D133" s="94">
        <f t="shared" ca="1" si="59"/>
        <v>249429.42409671113</v>
      </c>
      <c r="E133" s="94">
        <f t="shared" ca="1" si="59"/>
        <v>270422.7577633778</v>
      </c>
      <c r="F133" s="94">
        <f t="shared" ca="1" si="59"/>
        <v>176679.50443004441</v>
      </c>
      <c r="G133" s="94">
        <f t="shared" ca="1" si="59"/>
        <v>177953.71049323445</v>
      </c>
      <c r="H133" s="94">
        <f t="shared" ca="1" si="59"/>
        <v>147953.71049323442</v>
      </c>
      <c r="I133" s="94">
        <f t="shared" ca="1" si="59"/>
        <v>147953.71049323442</v>
      </c>
      <c r="J133" s="94">
        <f t="shared" ca="1" si="59"/>
        <v>147953.71049323442</v>
      </c>
      <c r="K133" s="94">
        <f t="shared" ca="1" si="59"/>
        <v>147953.71049323442</v>
      </c>
      <c r="L133" s="94">
        <f t="shared" ca="1" si="59"/>
        <v>126842.59938212333</v>
      </c>
      <c r="M133" s="94">
        <f t="shared" ca="1" si="59"/>
        <v>126842.59938212333</v>
      </c>
      <c r="N133" s="94">
        <f t="shared" ca="1" si="59"/>
        <v>126842.59938212333</v>
      </c>
      <c r="O133" s="94">
        <f t="shared" ca="1" si="59"/>
        <v>157235.59363863445</v>
      </c>
      <c r="P133" s="94">
        <f t="shared" ca="1" si="59"/>
        <v>179134.83363863445</v>
      </c>
      <c r="Q133" s="94">
        <f t="shared" ca="1" si="59"/>
        <v>145235.59363863445</v>
      </c>
      <c r="R133" s="94">
        <f t="shared" ca="1" si="59"/>
        <v>145235.59363863445</v>
      </c>
      <c r="S133" s="94">
        <f t="shared" ca="1" si="59"/>
        <v>145923.64677107634</v>
      </c>
      <c r="T133" s="94">
        <f t="shared" ca="1" si="59"/>
        <v>145923.64677107634</v>
      </c>
      <c r="U133" s="94">
        <f t="shared" ca="1" si="59"/>
        <v>145923.64677107634</v>
      </c>
      <c r="V133" s="94">
        <f t="shared" ca="1" si="59"/>
        <v>145923.64677107634</v>
      </c>
      <c r="W133" s="94">
        <f t="shared" ca="1" si="59"/>
        <v>145923.64677107634</v>
      </c>
      <c r="X133" s="94">
        <f t="shared" ca="1" si="59"/>
        <v>124812.53565996523</v>
      </c>
      <c r="Y133" s="94">
        <f t="shared" ca="1" si="59"/>
        <v>124812.53565996523</v>
      </c>
      <c r="Z133" s="94">
        <f t="shared" ref="Z133:AL133" ca="1" si="60">SUBTOTAL(109,Z19:Z132)</f>
        <v>124812.53565996523</v>
      </c>
      <c r="AA133" s="94">
        <f t="shared" ca="1" si="60"/>
        <v>0</v>
      </c>
      <c r="AB133" s="94">
        <f t="shared" ca="1" si="60"/>
        <v>0</v>
      </c>
      <c r="AC133" s="94">
        <f t="shared" ca="1" si="60"/>
        <v>0</v>
      </c>
      <c r="AD133" s="94">
        <f t="shared" ca="1" si="60"/>
        <v>0</v>
      </c>
      <c r="AE133" s="94">
        <f t="shared" ca="1" si="60"/>
        <v>0</v>
      </c>
      <c r="AF133" s="94">
        <f t="shared" ca="1" si="60"/>
        <v>0</v>
      </c>
      <c r="AG133" s="94">
        <f t="shared" ca="1" si="60"/>
        <v>0</v>
      </c>
      <c r="AH133" s="94">
        <f t="shared" ca="1" si="60"/>
        <v>0</v>
      </c>
      <c r="AI133" s="94">
        <f t="shared" ca="1" si="60"/>
        <v>0</v>
      </c>
      <c r="AJ133" s="94">
        <f t="shared" ca="1" si="60"/>
        <v>0</v>
      </c>
      <c r="AK133" s="94">
        <f t="shared" ca="1" si="60"/>
        <v>0</v>
      </c>
      <c r="AL133" s="94">
        <f t="shared" ca="1" si="60"/>
        <v>0</v>
      </c>
      <c r="AM133" s="94">
        <f ca="1">SUBTOTAL(109,AM19:AM132)</f>
        <v>3839002.2030558684</v>
      </c>
      <c r="AN133" s="127">
        <f t="shared" ca="1" si="55"/>
        <v>1</v>
      </c>
      <c r="AX133" s="254"/>
      <c r="AY133" s="254"/>
    </row>
    <row r="134" spans="1:51" s="101" customForma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254"/>
      <c r="AN134" s="256"/>
      <c r="AX134" s="254"/>
      <c r="AY134" s="254"/>
    </row>
    <row r="135" spans="1:51" s="101" customFormat="1">
      <c r="AN135" s="257"/>
      <c r="AX135" s="254"/>
      <c r="AY135" s="254"/>
    </row>
    <row r="136" spans="1:51" s="101" customFormat="1">
      <c r="AN136" s="257"/>
      <c r="AX136" s="254"/>
      <c r="AY136" s="254"/>
    </row>
    <row r="137" spans="1:51" s="101" customFormat="1">
      <c r="AN137" s="257"/>
      <c r="AX137" s="254"/>
      <c r="AY137" s="254"/>
    </row>
    <row r="138" spans="1:51" s="101" customFormat="1">
      <c r="AN138" s="257"/>
      <c r="AX138" s="254"/>
      <c r="AY138" s="254"/>
    </row>
    <row r="139" spans="1:51" s="101" customFormat="1">
      <c r="AN139" s="257"/>
      <c r="AX139" s="254"/>
      <c r="AY139" s="254"/>
    </row>
    <row r="140" spans="1:51" s="101" customFormat="1">
      <c r="AN140" s="257"/>
      <c r="AX140" s="254"/>
      <c r="AY140" s="254"/>
    </row>
  </sheetData>
  <sheetProtection algorithmName="SHA-512" hashValue="YqHOLuNnMRgdcBmWun2BM4Witg/k8vlTqWyjatg8JwjWsj3vgYd6QqUqr3KllBLsunHbriFCSAPMqTDQ7dintQ==" saltValue="M7WFEg+hq8oEFLSLvtyXBQ==" spinCount="100000" sheet="1" formatColumns="0" formatRows="0" insertRows="0" deleteRows="0"/>
  <dataConsolidate/>
  <mergeCells count="5">
    <mergeCell ref="C3:N3"/>
    <mergeCell ref="O3:Z3"/>
    <mergeCell ref="AA3:AL3"/>
    <mergeCell ref="O2:Z2"/>
    <mergeCell ref="C2:N2"/>
  </mergeCells>
  <phoneticPr fontId="16" type="noConversion"/>
  <pageMargins left="0.19685039370078741" right="0.19685039370078741" top="0.59055118110236227" bottom="0.59055118110236227" header="0" footer="0"/>
  <pageSetup paperSize="9" scale="63" fitToWidth="3" fitToHeight="4" orientation="landscape" horizontalDpi="4294967294" verticalDpi="4294967294" r:id="rId1"/>
  <headerFooter>
    <oddFooter>Página &amp;P de &amp;N</oddFooter>
  </headerFooter>
  <colBreaks count="2" manualBreakCount="2">
    <brk id="14" min="1" max="132" man="1"/>
    <brk id="26" min="1" max="132" man="1"/>
  </colBreaks>
  <ignoredErrors>
    <ignoredError sqref="C39:C40 AM54:AN114 C54:Y114 C9:F9 H9:I9 L9 N9 Q9:R9 T9:U9 X9 Z9" unlockedFormula="1"/>
    <ignoredError sqref="C35:N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AC144"/>
  <sheetViews>
    <sheetView zoomScaleNormal="100" zoomScaleSheetLayoutView="80" workbookViewId="0">
      <pane xSplit="5" ySplit="5" topLeftCell="F135" activePane="bottomRight" state="frozen"/>
      <selection activeCell="A4" sqref="A4"/>
      <selection pane="topRight" activeCell="A4" sqref="A4"/>
      <selection pane="bottomLeft" activeCell="A4" sqref="A4"/>
      <selection pane="bottomRight" activeCell="I7" sqref="I7"/>
    </sheetView>
  </sheetViews>
  <sheetFormatPr defaultColWidth="17" defaultRowHeight="30" customHeight="1"/>
  <cols>
    <col min="1" max="1" width="4.42578125" style="151" bestFit="1" customWidth="1"/>
    <col min="2" max="2" width="29.85546875" style="151" customWidth="1"/>
    <col min="3" max="3" width="5.85546875" style="151" customWidth="1"/>
    <col min="4" max="4" width="10" style="151" customWidth="1"/>
    <col min="5" max="5" width="13" style="151" bestFit="1" customWidth="1"/>
    <col min="6" max="12" width="10.28515625" style="151" customWidth="1"/>
    <col min="13" max="13" width="10.85546875" style="151" customWidth="1"/>
    <col min="14" max="14" width="10.42578125" style="151" customWidth="1"/>
    <col min="15" max="15" width="11.28515625" style="151" customWidth="1"/>
    <col min="16" max="16" width="10" style="157" customWidth="1"/>
    <col min="17" max="17" width="10" style="151" customWidth="1"/>
    <col min="18" max="18" width="10" style="157" customWidth="1"/>
    <col min="19" max="20" width="10" style="151" customWidth="1"/>
    <col min="21" max="22" width="11.7109375" style="151" customWidth="1"/>
    <col min="23" max="24" width="17" style="151"/>
    <col min="25" max="29" width="17" style="151" hidden="1" customWidth="1"/>
    <col min="30" max="16384" width="17" style="151"/>
  </cols>
  <sheetData>
    <row r="1" spans="1:29" s="176" customFormat="1" ht="34.5" customHeight="1">
      <c r="A1" s="382" t="str">
        <f>Capa!A1</f>
        <v>Termo de Parceria celebrado entre o Instituto Estadual do Patrimônio Histórico e Artístico de Minas Gerais - IEPHA/MG e a Associação Pró-Cultura e Promoção das Artes - APPA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Y1" s="259" t="s">
        <v>146</v>
      </c>
      <c r="Z1" s="151" t="str">
        <f ca="1">CELL("endereço",OFFSET($O$5,1,MATCH($Y1,$P$5:$T$5,0)))</f>
        <v>$Q$6</v>
      </c>
      <c r="AA1" s="151" t="str">
        <f ca="1">CONCATENATE(Z1,":$",MID(Z1,2,1),"$105")</f>
        <v>$Q$6:$Q$105</v>
      </c>
      <c r="AB1" s="151"/>
      <c r="AC1" s="151"/>
    </row>
    <row r="2" spans="1:29" s="176" customFormat="1" ht="30" customHeight="1">
      <c r="A2" s="406" t="s">
        <v>315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Y2" s="259" t="s">
        <v>62</v>
      </c>
      <c r="Z2" s="151" t="str">
        <f t="shared" ref="Z2:Z7" ca="1" si="0">CELL("endereço",OFFSET($O$5,1,MATCH($Y2,$P$5:$T$5,0)))</f>
        <v>$P$6</v>
      </c>
      <c r="AA2" s="151" t="str">
        <f t="shared" ref="AA2:AA7" ca="1" si="1">CONCATENATE(Z2,":$",MID(Z2,2,1),"$105")</f>
        <v>$P$6:$P$105</v>
      </c>
      <c r="AB2" s="151" t="e">
        <f ca="1">CELL("endereço",OFFSET($G$111,1,MATCH($Y2,$H$111:$K$111,0)))</f>
        <v>#N/A</v>
      </c>
      <c r="AC2" s="151" t="e">
        <f ca="1">CONCATENATE(AB2,":$",MID(AB2,2,1),"$121")</f>
        <v>#N/A</v>
      </c>
    </row>
    <row r="3" spans="1:29" s="176" customFormat="1" ht="30" customHeight="1" thickBot="1">
      <c r="A3" s="378" t="s">
        <v>328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  <c r="Y3" s="259" t="s">
        <v>368</v>
      </c>
      <c r="Z3" s="151" t="e">
        <f t="shared" ca="1" si="0"/>
        <v>#N/A</v>
      </c>
      <c r="AA3" s="151" t="e">
        <f t="shared" ca="1" si="1"/>
        <v>#N/A</v>
      </c>
      <c r="AB3" s="151" t="e">
        <f t="shared" ref="AB3:AB7" ca="1" si="2">CELL("endereço",OFFSET($G$111,1,MATCH($Y3,$H$111:$K$111,0)))</f>
        <v>#N/A</v>
      </c>
      <c r="AC3" s="151" t="e">
        <f t="shared" ref="AC3:AC7" ca="1" si="3">CONCATENATE(AB3,":$",MID(AB3,2,1),"$121")</f>
        <v>#N/A</v>
      </c>
    </row>
    <row r="4" spans="1:29" s="200" customFormat="1" ht="30" customHeight="1">
      <c r="A4" s="390" t="s">
        <v>148</v>
      </c>
      <c r="B4" s="390" t="s">
        <v>1</v>
      </c>
      <c r="C4" s="390" t="s">
        <v>254</v>
      </c>
      <c r="D4" s="390" t="s">
        <v>253</v>
      </c>
      <c r="E4" s="412" t="s">
        <v>255</v>
      </c>
      <c r="F4" s="400" t="s">
        <v>30</v>
      </c>
      <c r="G4" s="390"/>
      <c r="H4" s="390"/>
      <c r="I4" s="390"/>
      <c r="J4" s="390"/>
      <c r="K4" s="390"/>
      <c r="L4" s="390"/>
      <c r="M4" s="390"/>
      <c r="N4" s="390"/>
      <c r="O4" s="412"/>
      <c r="P4" s="390" t="s">
        <v>31</v>
      </c>
      <c r="Q4" s="390"/>
      <c r="R4" s="390"/>
      <c r="S4" s="390"/>
      <c r="T4" s="390"/>
      <c r="U4" s="390"/>
      <c r="V4" s="400" t="s">
        <v>257</v>
      </c>
      <c r="Y4" s="259" t="s">
        <v>64</v>
      </c>
      <c r="Z4" s="151" t="str">
        <f t="shared" ca="1" si="0"/>
        <v>$S$6</v>
      </c>
      <c r="AA4" s="151" t="str">
        <f t="shared" ca="1" si="1"/>
        <v>$S$6:$S$105</v>
      </c>
      <c r="AB4" s="151" t="str">
        <f t="shared" ca="1" si="2"/>
        <v>$H$112</v>
      </c>
      <c r="AC4" s="151" t="str">
        <f t="shared" ca="1" si="3"/>
        <v>$H$112:$H$121</v>
      </c>
    </row>
    <row r="5" spans="1:29" s="200" customFormat="1" ht="38.25" customHeight="1" thickBot="1">
      <c r="A5" s="391"/>
      <c r="B5" s="391"/>
      <c r="C5" s="391"/>
      <c r="D5" s="391"/>
      <c r="E5" s="414"/>
      <c r="F5" s="170" t="s">
        <v>282</v>
      </c>
      <c r="G5" s="167" t="s">
        <v>20</v>
      </c>
      <c r="H5" s="167" t="s">
        <v>60</v>
      </c>
      <c r="I5" s="167" t="s">
        <v>61</v>
      </c>
      <c r="J5" s="167" t="s">
        <v>220</v>
      </c>
      <c r="K5" s="167" t="s">
        <v>21</v>
      </c>
      <c r="L5" s="167" t="s">
        <v>286</v>
      </c>
      <c r="M5" s="167" t="s">
        <v>304</v>
      </c>
      <c r="N5" s="284" t="s">
        <v>289</v>
      </c>
      <c r="O5" s="171" t="s">
        <v>2</v>
      </c>
      <c r="P5" s="164" t="s">
        <v>62</v>
      </c>
      <c r="Q5" s="164" t="s">
        <v>146</v>
      </c>
      <c r="R5" s="164" t="s">
        <v>67</v>
      </c>
      <c r="S5" s="164" t="s">
        <v>64</v>
      </c>
      <c r="T5" s="164"/>
      <c r="U5" s="167" t="s">
        <v>2</v>
      </c>
      <c r="V5" s="401"/>
      <c r="Y5" s="259" t="s">
        <v>65</v>
      </c>
      <c r="Z5" s="151" t="e">
        <f t="shared" ca="1" si="0"/>
        <v>#N/A</v>
      </c>
      <c r="AA5" s="151" t="e">
        <f t="shared" ca="1" si="1"/>
        <v>#N/A</v>
      </c>
      <c r="AB5" s="151" t="e">
        <f t="shared" ca="1" si="2"/>
        <v>#N/A</v>
      </c>
      <c r="AC5" s="151" t="e">
        <f t="shared" ca="1" si="3"/>
        <v>#N/A</v>
      </c>
    </row>
    <row r="6" spans="1:29" s="176" customFormat="1" ht="12.75">
      <c r="A6" s="198">
        <v>1</v>
      </c>
      <c r="B6" s="68" t="s">
        <v>415</v>
      </c>
      <c r="C6" s="375">
        <v>1</v>
      </c>
      <c r="D6" s="114">
        <v>9000</v>
      </c>
      <c r="E6" s="168">
        <f>C6*D6</f>
        <v>9000</v>
      </c>
      <c r="F6" s="172">
        <f>(E6+J6+L6+K6)*26.5%</f>
        <v>2848.5633870000006</v>
      </c>
      <c r="G6" s="99">
        <f>(E6+J6+L6+K6)*1%</f>
        <v>107.49295800000002</v>
      </c>
      <c r="H6" s="99">
        <f>(E6+J6+L6+K6)*8%</f>
        <v>859.94366400000013</v>
      </c>
      <c r="I6" s="99">
        <f>H6/2</f>
        <v>429.97183200000006</v>
      </c>
      <c r="J6" s="99">
        <f>E6*0.0832998</f>
        <v>749.69819999999993</v>
      </c>
      <c r="K6" s="99">
        <f>E6*0.0832998</f>
        <v>749.69819999999993</v>
      </c>
      <c r="L6" s="99">
        <f>E6*0.0277666</f>
        <v>249.89939999999999</v>
      </c>
      <c r="M6" s="99">
        <v>0</v>
      </c>
      <c r="N6" s="99">
        <v>0</v>
      </c>
      <c r="O6" s="173">
        <f t="shared" ref="O6:O24" si="4">SUM(F6:N6)</f>
        <v>5995.2676410000004</v>
      </c>
      <c r="P6" s="99">
        <f>C6*$P$128</f>
        <v>410.96</v>
      </c>
      <c r="Q6" s="99">
        <v>0</v>
      </c>
      <c r="R6" s="99">
        <v>0</v>
      </c>
      <c r="S6" s="99">
        <f>C6*$P$130</f>
        <v>20</v>
      </c>
      <c r="T6" s="99">
        <v>0</v>
      </c>
      <c r="U6" s="147">
        <f>SUM(P6:T6)</f>
        <v>430.96</v>
      </c>
      <c r="V6" s="238">
        <f>E6+O6+U6</f>
        <v>15426.227640999999</v>
      </c>
      <c r="Y6" s="259" t="s">
        <v>66</v>
      </c>
      <c r="Z6" s="151" t="e">
        <f t="shared" ca="1" si="0"/>
        <v>#N/A</v>
      </c>
      <c r="AA6" s="151" t="e">
        <f t="shared" ca="1" si="1"/>
        <v>#N/A</v>
      </c>
      <c r="AB6" s="151" t="e">
        <f t="shared" ca="1" si="2"/>
        <v>#N/A</v>
      </c>
      <c r="AC6" s="151" t="e">
        <f t="shared" ca="1" si="3"/>
        <v>#N/A</v>
      </c>
    </row>
    <row r="7" spans="1:29" s="176" customFormat="1" ht="22.5">
      <c r="A7" s="198">
        <v>2</v>
      </c>
      <c r="B7" s="68" t="s">
        <v>416</v>
      </c>
      <c r="C7" s="375">
        <v>1</v>
      </c>
      <c r="D7" s="114">
        <v>4500</v>
      </c>
      <c r="E7" s="168">
        <f t="shared" ref="E7:E70" si="5">C7*D7</f>
        <v>4500</v>
      </c>
      <c r="F7" s="172">
        <f t="shared" ref="F7:F12" si="6">(E7+J7+L7+K7)*26.5%</f>
        <v>1424.2816935000003</v>
      </c>
      <c r="G7" s="99">
        <f t="shared" ref="G7:G12" si="7">(E7+J7+L7+K7)*1%</f>
        <v>53.746479000000008</v>
      </c>
      <c r="H7" s="99">
        <f t="shared" ref="H7:H12" si="8">(E7+J7+L7+K7)*8%</f>
        <v>429.97183200000006</v>
      </c>
      <c r="I7" s="99">
        <f t="shared" ref="I7:I12" si="9">H7/2</f>
        <v>214.98591600000003</v>
      </c>
      <c r="J7" s="99">
        <f t="shared" ref="J7:J12" si="10">E7*0.0832998</f>
        <v>374.84909999999996</v>
      </c>
      <c r="K7" s="99">
        <f t="shared" ref="K7:K12" si="11">E7*0.0832998</f>
        <v>374.84909999999996</v>
      </c>
      <c r="L7" s="99">
        <f t="shared" ref="L7:L12" si="12">E7*0.0277666</f>
        <v>124.94969999999999</v>
      </c>
      <c r="M7" s="99">
        <v>0</v>
      </c>
      <c r="N7" s="99">
        <v>0</v>
      </c>
      <c r="O7" s="173">
        <f t="shared" si="4"/>
        <v>2997.6338205000002</v>
      </c>
      <c r="P7" s="99">
        <f t="shared" ref="P7:P12" si="13">C7*$P$128</f>
        <v>410.96</v>
      </c>
      <c r="Q7" s="99"/>
      <c r="R7" s="99">
        <v>0</v>
      </c>
      <c r="S7" s="99">
        <f t="shared" ref="S7:S12" si="14">C7*$P$130</f>
        <v>20</v>
      </c>
      <c r="T7" s="99">
        <v>0</v>
      </c>
      <c r="U7" s="147">
        <f t="shared" ref="U7:U70" si="15">SUM(P7:T7)</f>
        <v>430.96</v>
      </c>
      <c r="V7" s="238">
        <f t="shared" ref="V7:V70" si="16">E7+O7+U7</f>
        <v>7928.5938205000002</v>
      </c>
      <c r="Y7" s="260" t="s">
        <v>67</v>
      </c>
      <c r="Z7" s="151" t="str">
        <f t="shared" ca="1" si="0"/>
        <v>$R$6</v>
      </c>
      <c r="AA7" s="151" t="str">
        <f t="shared" ca="1" si="1"/>
        <v>$R$6:$R$105</v>
      </c>
      <c r="AB7" s="151" t="e">
        <f t="shared" ca="1" si="2"/>
        <v>#N/A</v>
      </c>
      <c r="AC7" s="151" t="e">
        <f t="shared" ca="1" si="3"/>
        <v>#N/A</v>
      </c>
    </row>
    <row r="8" spans="1:29" s="176" customFormat="1" ht="22.5">
      <c r="A8" s="198">
        <v>3</v>
      </c>
      <c r="B8" s="68" t="s">
        <v>417</v>
      </c>
      <c r="C8" s="375">
        <v>1</v>
      </c>
      <c r="D8" s="114">
        <v>3000</v>
      </c>
      <c r="E8" s="168">
        <f t="shared" si="5"/>
        <v>3000</v>
      </c>
      <c r="F8" s="172">
        <f t="shared" si="6"/>
        <v>949.52112899999986</v>
      </c>
      <c r="G8" s="99">
        <f t="shared" si="7"/>
        <v>35.830985999999996</v>
      </c>
      <c r="H8" s="99">
        <f t="shared" si="8"/>
        <v>286.64788799999997</v>
      </c>
      <c r="I8" s="99">
        <f t="shared" si="9"/>
        <v>143.32394399999998</v>
      </c>
      <c r="J8" s="99">
        <f t="shared" si="10"/>
        <v>249.89939999999999</v>
      </c>
      <c r="K8" s="99">
        <f t="shared" si="11"/>
        <v>249.89939999999999</v>
      </c>
      <c r="L8" s="99">
        <f t="shared" si="12"/>
        <v>83.299799999999991</v>
      </c>
      <c r="M8" s="99">
        <v>0</v>
      </c>
      <c r="N8" s="99">
        <v>0</v>
      </c>
      <c r="O8" s="173">
        <f t="shared" si="4"/>
        <v>1998.4225469999999</v>
      </c>
      <c r="P8" s="99">
        <f t="shared" si="13"/>
        <v>410.96</v>
      </c>
      <c r="Q8" s="99">
        <f>((((4.04+2.03)*2)*22)-(E8*0.06))</f>
        <v>87.080000000000041</v>
      </c>
      <c r="R8" s="99">
        <v>0</v>
      </c>
      <c r="S8" s="99">
        <f t="shared" si="14"/>
        <v>20</v>
      </c>
      <c r="T8" s="99">
        <v>0</v>
      </c>
      <c r="U8" s="147">
        <f t="shared" si="15"/>
        <v>518.04</v>
      </c>
      <c r="V8" s="238">
        <f t="shared" si="16"/>
        <v>5516.4625470000001</v>
      </c>
    </row>
    <row r="9" spans="1:29" s="176" customFormat="1" ht="22.5">
      <c r="A9" s="198">
        <v>4</v>
      </c>
      <c r="B9" s="68" t="s">
        <v>418</v>
      </c>
      <c r="C9" s="375">
        <v>1</v>
      </c>
      <c r="D9" s="114">
        <v>4500</v>
      </c>
      <c r="E9" s="168">
        <f t="shared" si="5"/>
        <v>4500</v>
      </c>
      <c r="F9" s="172">
        <f t="shared" si="6"/>
        <v>1424.2816935000003</v>
      </c>
      <c r="G9" s="99">
        <f t="shared" si="7"/>
        <v>53.746479000000008</v>
      </c>
      <c r="H9" s="99">
        <f t="shared" si="8"/>
        <v>429.97183200000006</v>
      </c>
      <c r="I9" s="99">
        <f t="shared" si="9"/>
        <v>214.98591600000003</v>
      </c>
      <c r="J9" s="99">
        <f t="shared" si="10"/>
        <v>374.84909999999996</v>
      </c>
      <c r="K9" s="99">
        <f t="shared" si="11"/>
        <v>374.84909999999996</v>
      </c>
      <c r="L9" s="99">
        <f t="shared" si="12"/>
        <v>124.94969999999999</v>
      </c>
      <c r="M9" s="99">
        <v>0</v>
      </c>
      <c r="N9" s="99">
        <v>0</v>
      </c>
      <c r="O9" s="173">
        <f t="shared" si="4"/>
        <v>2997.6338205000002</v>
      </c>
      <c r="P9" s="99">
        <f t="shared" si="13"/>
        <v>410.96</v>
      </c>
      <c r="Q9" s="99">
        <v>0</v>
      </c>
      <c r="R9" s="99">
        <v>0</v>
      </c>
      <c r="S9" s="99">
        <f t="shared" si="14"/>
        <v>20</v>
      </c>
      <c r="T9" s="99">
        <v>0</v>
      </c>
      <c r="U9" s="147">
        <f t="shared" si="15"/>
        <v>430.96</v>
      </c>
      <c r="V9" s="238">
        <f t="shared" si="16"/>
        <v>7928.5938205000002</v>
      </c>
    </row>
    <row r="10" spans="1:29" s="176" customFormat="1" ht="12.75">
      <c r="A10" s="198">
        <v>5</v>
      </c>
      <c r="B10" s="68" t="s">
        <v>419</v>
      </c>
      <c r="C10" s="375">
        <v>1</v>
      </c>
      <c r="D10" s="114">
        <v>3000</v>
      </c>
      <c r="E10" s="168">
        <f t="shared" si="5"/>
        <v>3000</v>
      </c>
      <c r="F10" s="172">
        <f t="shared" si="6"/>
        <v>949.52112899999986</v>
      </c>
      <c r="G10" s="99">
        <f t="shared" si="7"/>
        <v>35.830985999999996</v>
      </c>
      <c r="H10" s="99">
        <f t="shared" si="8"/>
        <v>286.64788799999997</v>
      </c>
      <c r="I10" s="99">
        <f t="shared" si="9"/>
        <v>143.32394399999998</v>
      </c>
      <c r="J10" s="99">
        <f t="shared" si="10"/>
        <v>249.89939999999999</v>
      </c>
      <c r="K10" s="99">
        <f t="shared" si="11"/>
        <v>249.89939999999999</v>
      </c>
      <c r="L10" s="99">
        <f t="shared" si="12"/>
        <v>83.299799999999991</v>
      </c>
      <c r="M10" s="99">
        <v>0</v>
      </c>
      <c r="N10" s="99">
        <v>0</v>
      </c>
      <c r="O10" s="173">
        <f t="shared" si="4"/>
        <v>1998.4225469999999</v>
      </c>
      <c r="P10" s="99">
        <f t="shared" si="13"/>
        <v>410.96</v>
      </c>
      <c r="Q10" s="99">
        <f>((((4.04+2.03)*2)*22)-(E10*0.06))</f>
        <v>87.080000000000041</v>
      </c>
      <c r="R10" s="99">
        <v>0</v>
      </c>
      <c r="S10" s="99">
        <f t="shared" si="14"/>
        <v>20</v>
      </c>
      <c r="T10" s="99">
        <v>0</v>
      </c>
      <c r="U10" s="147">
        <f t="shared" si="15"/>
        <v>518.04</v>
      </c>
      <c r="V10" s="238">
        <f t="shared" si="16"/>
        <v>5516.4625470000001</v>
      </c>
    </row>
    <row r="11" spans="1:29" s="176" customFormat="1" ht="12.75">
      <c r="A11" s="198">
        <v>6</v>
      </c>
      <c r="B11" s="68" t="s">
        <v>420</v>
      </c>
      <c r="C11" s="375">
        <v>1</v>
      </c>
      <c r="D11" s="114">
        <v>3000</v>
      </c>
      <c r="E11" s="168">
        <f t="shared" si="5"/>
        <v>3000</v>
      </c>
      <c r="F11" s="172">
        <f t="shared" si="6"/>
        <v>949.52112899999986</v>
      </c>
      <c r="G11" s="99">
        <f t="shared" si="7"/>
        <v>35.830985999999996</v>
      </c>
      <c r="H11" s="99">
        <f t="shared" si="8"/>
        <v>286.64788799999997</v>
      </c>
      <c r="I11" s="99">
        <f t="shared" si="9"/>
        <v>143.32394399999998</v>
      </c>
      <c r="J11" s="99">
        <f t="shared" si="10"/>
        <v>249.89939999999999</v>
      </c>
      <c r="K11" s="99">
        <f t="shared" si="11"/>
        <v>249.89939999999999</v>
      </c>
      <c r="L11" s="99">
        <f t="shared" si="12"/>
        <v>83.299799999999991</v>
      </c>
      <c r="M11" s="99">
        <v>0</v>
      </c>
      <c r="N11" s="99">
        <v>0</v>
      </c>
      <c r="O11" s="173">
        <f t="shared" si="4"/>
        <v>1998.4225469999999</v>
      </c>
      <c r="P11" s="99">
        <f t="shared" si="13"/>
        <v>410.96</v>
      </c>
      <c r="Q11" s="99">
        <f>((((4.04+2.03)*2)*22)-(E11*0.06))</f>
        <v>87.080000000000041</v>
      </c>
      <c r="R11" s="99">
        <v>0</v>
      </c>
      <c r="S11" s="99">
        <f t="shared" si="14"/>
        <v>20</v>
      </c>
      <c r="T11" s="99">
        <v>0</v>
      </c>
      <c r="U11" s="147">
        <f t="shared" si="15"/>
        <v>518.04</v>
      </c>
      <c r="V11" s="238">
        <f t="shared" si="16"/>
        <v>5516.4625470000001</v>
      </c>
    </row>
    <row r="12" spans="1:29" s="176" customFormat="1" ht="13.5" thickBot="1">
      <c r="A12" s="198">
        <v>7</v>
      </c>
      <c r="B12" s="68" t="s">
        <v>397</v>
      </c>
      <c r="C12" s="375">
        <v>2</v>
      </c>
      <c r="D12" s="114">
        <v>2000</v>
      </c>
      <c r="E12" s="168">
        <f t="shared" si="5"/>
        <v>4000</v>
      </c>
      <c r="F12" s="172">
        <f t="shared" si="6"/>
        <v>1266.028172</v>
      </c>
      <c r="G12" s="99">
        <f t="shared" si="7"/>
        <v>47.774647999999999</v>
      </c>
      <c r="H12" s="99">
        <f t="shared" si="8"/>
        <v>382.19718399999999</v>
      </c>
      <c r="I12" s="99">
        <f t="shared" si="9"/>
        <v>191.098592</v>
      </c>
      <c r="J12" s="99">
        <f t="shared" si="10"/>
        <v>333.19919999999996</v>
      </c>
      <c r="K12" s="99">
        <f t="shared" si="11"/>
        <v>333.19919999999996</v>
      </c>
      <c r="L12" s="99">
        <f t="shared" si="12"/>
        <v>111.0664</v>
      </c>
      <c r="M12" s="99">
        <v>0</v>
      </c>
      <c r="N12" s="99">
        <v>0</v>
      </c>
      <c r="O12" s="173">
        <f t="shared" si="4"/>
        <v>2664.563396</v>
      </c>
      <c r="P12" s="99">
        <f t="shared" si="13"/>
        <v>821.92</v>
      </c>
      <c r="Q12" s="99">
        <f>((((4.04+2.03)*2)*22)-(E12*0.06))</f>
        <v>27.080000000000041</v>
      </c>
      <c r="R12" s="99">
        <v>0</v>
      </c>
      <c r="S12" s="99">
        <f t="shared" si="14"/>
        <v>40</v>
      </c>
      <c r="T12" s="99">
        <v>0</v>
      </c>
      <c r="U12" s="147">
        <f t="shared" si="15"/>
        <v>889</v>
      </c>
      <c r="V12" s="238">
        <f t="shared" si="16"/>
        <v>7553.5633959999996</v>
      </c>
    </row>
    <row r="13" spans="1:29" s="176" customFormat="1" ht="12.75" hidden="1">
      <c r="A13" s="198">
        <v>8</v>
      </c>
      <c r="B13" s="68"/>
      <c r="C13" s="98"/>
      <c r="D13" s="114">
        <v>0</v>
      </c>
      <c r="E13" s="168">
        <f t="shared" si="5"/>
        <v>0</v>
      </c>
      <c r="F13" s="172">
        <f t="shared" ref="F13:F76" si="17">(E13+J13+L13+K13)*26.5%</f>
        <v>0</v>
      </c>
      <c r="G13" s="99">
        <f t="shared" ref="G13:G76" si="18">(E13+J13+L13+K13)*1%</f>
        <v>0</v>
      </c>
      <c r="H13" s="99">
        <f t="shared" ref="H13:H76" si="19">(E13+J13+L13+K13)*8%</f>
        <v>0</v>
      </c>
      <c r="I13" s="99">
        <f t="shared" ref="I13:I76" si="20">H13/2</f>
        <v>0</v>
      </c>
      <c r="J13" s="99">
        <f t="shared" ref="J13:J76" si="21">E13/12</f>
        <v>0</v>
      </c>
      <c r="K13" s="99">
        <f t="shared" ref="K13:K76" si="22">E13/12</f>
        <v>0</v>
      </c>
      <c r="L13" s="99">
        <f t="shared" ref="L13:L70" si="23">K13/3</f>
        <v>0</v>
      </c>
      <c r="M13" s="99">
        <f t="shared" ref="M13:M70" si="24">E13/12</f>
        <v>0</v>
      </c>
      <c r="N13" s="99">
        <v>0</v>
      </c>
      <c r="O13" s="173">
        <f t="shared" si="4"/>
        <v>0</v>
      </c>
      <c r="P13" s="99">
        <v>0</v>
      </c>
      <c r="Q13" s="99">
        <v>0</v>
      </c>
      <c r="R13" s="99">
        <v>0</v>
      </c>
      <c r="S13" s="99">
        <v>0</v>
      </c>
      <c r="T13" s="99">
        <v>0</v>
      </c>
      <c r="U13" s="147">
        <f t="shared" si="15"/>
        <v>0</v>
      </c>
      <c r="V13" s="238">
        <f t="shared" si="16"/>
        <v>0</v>
      </c>
    </row>
    <row r="14" spans="1:29" s="176" customFormat="1" ht="12.75" hidden="1">
      <c r="A14" s="198">
        <v>9</v>
      </c>
      <c r="B14" s="68"/>
      <c r="C14" s="98"/>
      <c r="D14" s="114">
        <v>0</v>
      </c>
      <c r="E14" s="168">
        <f t="shared" si="5"/>
        <v>0</v>
      </c>
      <c r="F14" s="172">
        <f t="shared" si="17"/>
        <v>0</v>
      </c>
      <c r="G14" s="99">
        <f t="shared" si="18"/>
        <v>0</v>
      </c>
      <c r="H14" s="99">
        <f t="shared" si="19"/>
        <v>0</v>
      </c>
      <c r="I14" s="99">
        <f t="shared" si="20"/>
        <v>0</v>
      </c>
      <c r="J14" s="99">
        <f t="shared" si="21"/>
        <v>0</v>
      </c>
      <c r="K14" s="99">
        <f t="shared" si="22"/>
        <v>0</v>
      </c>
      <c r="L14" s="99">
        <f t="shared" si="23"/>
        <v>0</v>
      </c>
      <c r="M14" s="99">
        <f t="shared" si="24"/>
        <v>0</v>
      </c>
      <c r="N14" s="99">
        <v>0</v>
      </c>
      <c r="O14" s="173">
        <f t="shared" si="4"/>
        <v>0</v>
      </c>
      <c r="P14" s="99">
        <v>0</v>
      </c>
      <c r="Q14" s="99">
        <v>0</v>
      </c>
      <c r="R14" s="99">
        <v>0</v>
      </c>
      <c r="S14" s="99">
        <v>0</v>
      </c>
      <c r="T14" s="99">
        <v>0</v>
      </c>
      <c r="U14" s="147">
        <f t="shared" si="15"/>
        <v>0</v>
      </c>
      <c r="V14" s="238">
        <f t="shared" si="16"/>
        <v>0</v>
      </c>
    </row>
    <row r="15" spans="1:29" s="176" customFormat="1" ht="12.75" hidden="1">
      <c r="A15" s="198">
        <v>10</v>
      </c>
      <c r="B15" s="68"/>
      <c r="C15" s="98"/>
      <c r="D15" s="114">
        <v>0</v>
      </c>
      <c r="E15" s="168">
        <f t="shared" si="5"/>
        <v>0</v>
      </c>
      <c r="F15" s="172">
        <f t="shared" si="17"/>
        <v>0</v>
      </c>
      <c r="G15" s="99">
        <f t="shared" si="18"/>
        <v>0</v>
      </c>
      <c r="H15" s="99">
        <f t="shared" si="19"/>
        <v>0</v>
      </c>
      <c r="I15" s="99">
        <f t="shared" si="20"/>
        <v>0</v>
      </c>
      <c r="J15" s="99">
        <f t="shared" si="21"/>
        <v>0</v>
      </c>
      <c r="K15" s="99">
        <f t="shared" si="22"/>
        <v>0</v>
      </c>
      <c r="L15" s="99">
        <f t="shared" si="23"/>
        <v>0</v>
      </c>
      <c r="M15" s="99">
        <f t="shared" si="24"/>
        <v>0</v>
      </c>
      <c r="N15" s="99">
        <v>0</v>
      </c>
      <c r="O15" s="173">
        <f t="shared" si="4"/>
        <v>0</v>
      </c>
      <c r="P15" s="99">
        <v>0</v>
      </c>
      <c r="Q15" s="99">
        <v>0</v>
      </c>
      <c r="R15" s="99">
        <v>0</v>
      </c>
      <c r="S15" s="99">
        <v>0</v>
      </c>
      <c r="T15" s="99">
        <v>0</v>
      </c>
      <c r="U15" s="147">
        <f t="shared" si="15"/>
        <v>0</v>
      </c>
      <c r="V15" s="238">
        <f t="shared" si="16"/>
        <v>0</v>
      </c>
    </row>
    <row r="16" spans="1:29" s="176" customFormat="1" ht="12.75" hidden="1">
      <c r="A16" s="198">
        <v>11</v>
      </c>
      <c r="B16" s="68"/>
      <c r="C16" s="98"/>
      <c r="D16" s="114">
        <v>0</v>
      </c>
      <c r="E16" s="168">
        <f t="shared" si="5"/>
        <v>0</v>
      </c>
      <c r="F16" s="172">
        <f t="shared" si="17"/>
        <v>0</v>
      </c>
      <c r="G16" s="99">
        <f t="shared" si="18"/>
        <v>0</v>
      </c>
      <c r="H16" s="99">
        <f t="shared" si="19"/>
        <v>0</v>
      </c>
      <c r="I16" s="99">
        <f t="shared" si="20"/>
        <v>0</v>
      </c>
      <c r="J16" s="99">
        <f t="shared" si="21"/>
        <v>0</v>
      </c>
      <c r="K16" s="99">
        <f t="shared" si="22"/>
        <v>0</v>
      </c>
      <c r="L16" s="99">
        <f t="shared" si="23"/>
        <v>0</v>
      </c>
      <c r="M16" s="99">
        <f t="shared" si="24"/>
        <v>0</v>
      </c>
      <c r="N16" s="99">
        <v>0</v>
      </c>
      <c r="O16" s="173">
        <f t="shared" si="4"/>
        <v>0</v>
      </c>
      <c r="P16" s="99">
        <v>0</v>
      </c>
      <c r="Q16" s="99">
        <v>0</v>
      </c>
      <c r="R16" s="99">
        <v>0</v>
      </c>
      <c r="S16" s="99">
        <v>0</v>
      </c>
      <c r="T16" s="99">
        <v>0</v>
      </c>
      <c r="U16" s="147">
        <f t="shared" si="15"/>
        <v>0</v>
      </c>
      <c r="V16" s="238">
        <f t="shared" si="16"/>
        <v>0</v>
      </c>
    </row>
    <row r="17" spans="1:22" s="176" customFormat="1" ht="12.75" hidden="1">
      <c r="A17" s="198">
        <v>12</v>
      </c>
      <c r="B17" s="68"/>
      <c r="C17" s="98"/>
      <c r="D17" s="114">
        <v>0</v>
      </c>
      <c r="E17" s="168">
        <f t="shared" si="5"/>
        <v>0</v>
      </c>
      <c r="F17" s="172">
        <f t="shared" si="17"/>
        <v>0</v>
      </c>
      <c r="G17" s="99">
        <f t="shared" si="18"/>
        <v>0</v>
      </c>
      <c r="H17" s="99">
        <f t="shared" si="19"/>
        <v>0</v>
      </c>
      <c r="I17" s="99">
        <f t="shared" si="20"/>
        <v>0</v>
      </c>
      <c r="J17" s="99">
        <f t="shared" si="21"/>
        <v>0</v>
      </c>
      <c r="K17" s="99">
        <f t="shared" si="22"/>
        <v>0</v>
      </c>
      <c r="L17" s="99">
        <f t="shared" si="23"/>
        <v>0</v>
      </c>
      <c r="M17" s="99">
        <f t="shared" si="24"/>
        <v>0</v>
      </c>
      <c r="N17" s="99">
        <v>0</v>
      </c>
      <c r="O17" s="173">
        <f t="shared" si="4"/>
        <v>0</v>
      </c>
      <c r="P17" s="99">
        <v>0</v>
      </c>
      <c r="Q17" s="99">
        <v>0</v>
      </c>
      <c r="R17" s="99">
        <v>0</v>
      </c>
      <c r="S17" s="99">
        <v>0</v>
      </c>
      <c r="T17" s="99">
        <v>0</v>
      </c>
      <c r="U17" s="147">
        <f t="shared" si="15"/>
        <v>0</v>
      </c>
      <c r="V17" s="238">
        <f t="shared" si="16"/>
        <v>0</v>
      </c>
    </row>
    <row r="18" spans="1:22" s="176" customFormat="1" ht="12.75" hidden="1">
      <c r="A18" s="198">
        <v>13</v>
      </c>
      <c r="B18" s="68"/>
      <c r="C18" s="98"/>
      <c r="D18" s="114">
        <v>0</v>
      </c>
      <c r="E18" s="168">
        <f t="shared" si="5"/>
        <v>0</v>
      </c>
      <c r="F18" s="172">
        <f t="shared" si="17"/>
        <v>0</v>
      </c>
      <c r="G18" s="99">
        <f t="shared" si="18"/>
        <v>0</v>
      </c>
      <c r="H18" s="99">
        <f t="shared" si="19"/>
        <v>0</v>
      </c>
      <c r="I18" s="99">
        <f t="shared" si="20"/>
        <v>0</v>
      </c>
      <c r="J18" s="99">
        <f t="shared" si="21"/>
        <v>0</v>
      </c>
      <c r="K18" s="99">
        <f t="shared" si="22"/>
        <v>0</v>
      </c>
      <c r="L18" s="99">
        <f t="shared" si="23"/>
        <v>0</v>
      </c>
      <c r="M18" s="99">
        <f t="shared" si="24"/>
        <v>0</v>
      </c>
      <c r="N18" s="99">
        <v>0</v>
      </c>
      <c r="O18" s="173">
        <f t="shared" si="4"/>
        <v>0</v>
      </c>
      <c r="P18" s="99">
        <v>0</v>
      </c>
      <c r="Q18" s="99">
        <v>0</v>
      </c>
      <c r="R18" s="99">
        <v>0</v>
      </c>
      <c r="S18" s="99">
        <v>0</v>
      </c>
      <c r="T18" s="99">
        <v>0</v>
      </c>
      <c r="U18" s="147">
        <f t="shared" si="15"/>
        <v>0</v>
      </c>
      <c r="V18" s="238">
        <f t="shared" si="16"/>
        <v>0</v>
      </c>
    </row>
    <row r="19" spans="1:22" s="176" customFormat="1" ht="12.75" hidden="1">
      <c r="A19" s="198">
        <v>14</v>
      </c>
      <c r="B19" s="68"/>
      <c r="C19" s="98"/>
      <c r="D19" s="114">
        <v>0</v>
      </c>
      <c r="E19" s="168">
        <f t="shared" si="5"/>
        <v>0</v>
      </c>
      <c r="F19" s="172">
        <f t="shared" si="17"/>
        <v>0</v>
      </c>
      <c r="G19" s="99">
        <f t="shared" si="18"/>
        <v>0</v>
      </c>
      <c r="H19" s="99">
        <f t="shared" si="19"/>
        <v>0</v>
      </c>
      <c r="I19" s="99">
        <f t="shared" si="20"/>
        <v>0</v>
      </c>
      <c r="J19" s="99">
        <f t="shared" si="21"/>
        <v>0</v>
      </c>
      <c r="K19" s="99">
        <f t="shared" si="22"/>
        <v>0</v>
      </c>
      <c r="L19" s="99">
        <f t="shared" si="23"/>
        <v>0</v>
      </c>
      <c r="M19" s="99">
        <f t="shared" si="24"/>
        <v>0</v>
      </c>
      <c r="N19" s="99">
        <v>0</v>
      </c>
      <c r="O19" s="173">
        <f t="shared" si="4"/>
        <v>0</v>
      </c>
      <c r="P19" s="99">
        <v>0</v>
      </c>
      <c r="Q19" s="99">
        <v>0</v>
      </c>
      <c r="R19" s="99">
        <v>0</v>
      </c>
      <c r="S19" s="99">
        <v>0</v>
      </c>
      <c r="T19" s="99">
        <v>0</v>
      </c>
      <c r="U19" s="147">
        <f t="shared" si="15"/>
        <v>0</v>
      </c>
      <c r="V19" s="238">
        <f t="shared" si="16"/>
        <v>0</v>
      </c>
    </row>
    <row r="20" spans="1:22" s="176" customFormat="1" ht="12.75" hidden="1">
      <c r="A20" s="198">
        <v>15</v>
      </c>
      <c r="B20" s="68"/>
      <c r="C20" s="98"/>
      <c r="D20" s="114">
        <v>0</v>
      </c>
      <c r="E20" s="168">
        <f t="shared" si="5"/>
        <v>0</v>
      </c>
      <c r="F20" s="172">
        <f t="shared" si="17"/>
        <v>0</v>
      </c>
      <c r="G20" s="99">
        <f t="shared" si="18"/>
        <v>0</v>
      </c>
      <c r="H20" s="99">
        <f t="shared" si="19"/>
        <v>0</v>
      </c>
      <c r="I20" s="99">
        <f t="shared" si="20"/>
        <v>0</v>
      </c>
      <c r="J20" s="99">
        <f t="shared" si="21"/>
        <v>0</v>
      </c>
      <c r="K20" s="99">
        <f t="shared" si="22"/>
        <v>0</v>
      </c>
      <c r="L20" s="99">
        <f t="shared" si="23"/>
        <v>0</v>
      </c>
      <c r="M20" s="99">
        <f t="shared" si="24"/>
        <v>0</v>
      </c>
      <c r="N20" s="99">
        <v>0</v>
      </c>
      <c r="O20" s="173">
        <f t="shared" si="4"/>
        <v>0</v>
      </c>
      <c r="P20" s="99">
        <v>0</v>
      </c>
      <c r="Q20" s="99">
        <v>0</v>
      </c>
      <c r="R20" s="99">
        <v>0</v>
      </c>
      <c r="S20" s="99">
        <v>0</v>
      </c>
      <c r="T20" s="99">
        <v>0</v>
      </c>
      <c r="U20" s="147">
        <f t="shared" si="15"/>
        <v>0</v>
      </c>
      <c r="V20" s="238">
        <f t="shared" si="16"/>
        <v>0</v>
      </c>
    </row>
    <row r="21" spans="1:22" s="176" customFormat="1" ht="12.75" hidden="1">
      <c r="A21" s="198">
        <v>16</v>
      </c>
      <c r="B21" s="68"/>
      <c r="C21" s="98"/>
      <c r="D21" s="114">
        <v>0</v>
      </c>
      <c r="E21" s="168">
        <f t="shared" si="5"/>
        <v>0</v>
      </c>
      <c r="F21" s="172">
        <f t="shared" si="17"/>
        <v>0</v>
      </c>
      <c r="G21" s="99">
        <f t="shared" si="18"/>
        <v>0</v>
      </c>
      <c r="H21" s="99">
        <f t="shared" si="19"/>
        <v>0</v>
      </c>
      <c r="I21" s="99">
        <f t="shared" si="20"/>
        <v>0</v>
      </c>
      <c r="J21" s="99">
        <f t="shared" si="21"/>
        <v>0</v>
      </c>
      <c r="K21" s="99">
        <f t="shared" si="22"/>
        <v>0</v>
      </c>
      <c r="L21" s="99">
        <f t="shared" si="23"/>
        <v>0</v>
      </c>
      <c r="M21" s="99">
        <f t="shared" si="24"/>
        <v>0</v>
      </c>
      <c r="N21" s="99">
        <v>0</v>
      </c>
      <c r="O21" s="173">
        <f t="shared" si="4"/>
        <v>0</v>
      </c>
      <c r="P21" s="99">
        <v>0</v>
      </c>
      <c r="Q21" s="99">
        <v>0</v>
      </c>
      <c r="R21" s="99">
        <v>0</v>
      </c>
      <c r="S21" s="99">
        <v>0</v>
      </c>
      <c r="T21" s="99">
        <v>0</v>
      </c>
      <c r="U21" s="147">
        <f t="shared" si="15"/>
        <v>0</v>
      </c>
      <c r="V21" s="238">
        <f t="shared" si="16"/>
        <v>0</v>
      </c>
    </row>
    <row r="22" spans="1:22" s="176" customFormat="1" ht="12.75" hidden="1">
      <c r="A22" s="198">
        <v>17</v>
      </c>
      <c r="B22" s="68"/>
      <c r="C22" s="98"/>
      <c r="D22" s="114">
        <v>0</v>
      </c>
      <c r="E22" s="168">
        <f t="shared" si="5"/>
        <v>0</v>
      </c>
      <c r="F22" s="172">
        <f t="shared" si="17"/>
        <v>0</v>
      </c>
      <c r="G22" s="99">
        <f t="shared" si="18"/>
        <v>0</v>
      </c>
      <c r="H22" s="99">
        <f t="shared" si="19"/>
        <v>0</v>
      </c>
      <c r="I22" s="99">
        <f t="shared" si="20"/>
        <v>0</v>
      </c>
      <c r="J22" s="99">
        <f t="shared" si="21"/>
        <v>0</v>
      </c>
      <c r="K22" s="99">
        <f t="shared" si="22"/>
        <v>0</v>
      </c>
      <c r="L22" s="99">
        <f t="shared" si="23"/>
        <v>0</v>
      </c>
      <c r="M22" s="99">
        <f t="shared" si="24"/>
        <v>0</v>
      </c>
      <c r="N22" s="99">
        <v>0</v>
      </c>
      <c r="O22" s="173">
        <f t="shared" si="4"/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147">
        <f t="shared" si="15"/>
        <v>0</v>
      </c>
      <c r="V22" s="238">
        <f t="shared" si="16"/>
        <v>0</v>
      </c>
    </row>
    <row r="23" spans="1:22" s="176" customFormat="1" ht="12.75" hidden="1">
      <c r="A23" s="198">
        <v>18</v>
      </c>
      <c r="B23" s="68"/>
      <c r="C23" s="98"/>
      <c r="D23" s="114">
        <v>0</v>
      </c>
      <c r="E23" s="168">
        <f t="shared" si="5"/>
        <v>0</v>
      </c>
      <c r="F23" s="172">
        <f t="shared" si="17"/>
        <v>0</v>
      </c>
      <c r="G23" s="99">
        <f t="shared" si="18"/>
        <v>0</v>
      </c>
      <c r="H23" s="99">
        <f t="shared" si="19"/>
        <v>0</v>
      </c>
      <c r="I23" s="99">
        <f t="shared" si="20"/>
        <v>0</v>
      </c>
      <c r="J23" s="99">
        <f t="shared" si="21"/>
        <v>0</v>
      </c>
      <c r="K23" s="99">
        <f t="shared" si="22"/>
        <v>0</v>
      </c>
      <c r="L23" s="99">
        <f t="shared" si="23"/>
        <v>0</v>
      </c>
      <c r="M23" s="99">
        <f t="shared" si="24"/>
        <v>0</v>
      </c>
      <c r="N23" s="99">
        <v>0</v>
      </c>
      <c r="O23" s="173">
        <f t="shared" si="4"/>
        <v>0</v>
      </c>
      <c r="P23" s="99">
        <v>0</v>
      </c>
      <c r="Q23" s="99">
        <v>0</v>
      </c>
      <c r="R23" s="99">
        <v>0</v>
      </c>
      <c r="S23" s="99">
        <v>0</v>
      </c>
      <c r="T23" s="99">
        <v>0</v>
      </c>
      <c r="U23" s="147">
        <f t="shared" si="15"/>
        <v>0</v>
      </c>
      <c r="V23" s="238">
        <f t="shared" si="16"/>
        <v>0</v>
      </c>
    </row>
    <row r="24" spans="1:22" s="176" customFormat="1" ht="12.75" hidden="1">
      <c r="A24" s="198">
        <v>19</v>
      </c>
      <c r="B24" s="68"/>
      <c r="C24" s="98"/>
      <c r="D24" s="114">
        <v>0</v>
      </c>
      <c r="E24" s="168">
        <f t="shared" si="5"/>
        <v>0</v>
      </c>
      <c r="F24" s="172">
        <f t="shared" si="17"/>
        <v>0</v>
      </c>
      <c r="G24" s="99">
        <f t="shared" si="18"/>
        <v>0</v>
      </c>
      <c r="H24" s="99">
        <f t="shared" si="19"/>
        <v>0</v>
      </c>
      <c r="I24" s="99">
        <f t="shared" si="20"/>
        <v>0</v>
      </c>
      <c r="J24" s="99">
        <f t="shared" si="21"/>
        <v>0</v>
      </c>
      <c r="K24" s="99">
        <f t="shared" si="22"/>
        <v>0</v>
      </c>
      <c r="L24" s="99">
        <f t="shared" si="23"/>
        <v>0</v>
      </c>
      <c r="M24" s="99">
        <f t="shared" si="24"/>
        <v>0</v>
      </c>
      <c r="N24" s="99">
        <v>0</v>
      </c>
      <c r="O24" s="173">
        <f t="shared" si="4"/>
        <v>0</v>
      </c>
      <c r="P24" s="99">
        <v>0</v>
      </c>
      <c r="Q24" s="99">
        <v>0</v>
      </c>
      <c r="R24" s="99">
        <v>0</v>
      </c>
      <c r="S24" s="99">
        <v>0</v>
      </c>
      <c r="T24" s="99">
        <v>0</v>
      </c>
      <c r="U24" s="147">
        <f t="shared" si="15"/>
        <v>0</v>
      </c>
      <c r="V24" s="238">
        <f t="shared" si="16"/>
        <v>0</v>
      </c>
    </row>
    <row r="25" spans="1:22" s="176" customFormat="1" ht="12.75" hidden="1">
      <c r="A25" s="198">
        <v>20</v>
      </c>
      <c r="B25" s="68"/>
      <c r="C25" s="98"/>
      <c r="D25" s="114">
        <v>0</v>
      </c>
      <c r="E25" s="168">
        <f t="shared" si="5"/>
        <v>0</v>
      </c>
      <c r="F25" s="172">
        <f t="shared" si="17"/>
        <v>0</v>
      </c>
      <c r="G25" s="99">
        <f t="shared" si="18"/>
        <v>0</v>
      </c>
      <c r="H25" s="99">
        <f t="shared" si="19"/>
        <v>0</v>
      </c>
      <c r="I25" s="99">
        <f t="shared" si="20"/>
        <v>0</v>
      </c>
      <c r="J25" s="99">
        <f t="shared" si="21"/>
        <v>0</v>
      </c>
      <c r="K25" s="99">
        <f t="shared" si="22"/>
        <v>0</v>
      </c>
      <c r="L25" s="99">
        <f t="shared" si="23"/>
        <v>0</v>
      </c>
      <c r="M25" s="99">
        <f t="shared" si="24"/>
        <v>0</v>
      </c>
      <c r="N25" s="99">
        <v>0</v>
      </c>
      <c r="O25" s="173">
        <f t="shared" ref="O25:O70" si="25">SUM(F25:N25)</f>
        <v>0</v>
      </c>
      <c r="P25" s="99">
        <v>0</v>
      </c>
      <c r="Q25" s="99">
        <v>0</v>
      </c>
      <c r="R25" s="99">
        <v>0</v>
      </c>
      <c r="S25" s="99">
        <v>0</v>
      </c>
      <c r="T25" s="99">
        <v>0</v>
      </c>
      <c r="U25" s="147">
        <f t="shared" si="15"/>
        <v>0</v>
      </c>
      <c r="V25" s="238">
        <f t="shared" si="16"/>
        <v>0</v>
      </c>
    </row>
    <row r="26" spans="1:22" s="176" customFormat="1" ht="12.75" hidden="1">
      <c r="A26" s="198">
        <v>21</v>
      </c>
      <c r="B26" s="68"/>
      <c r="C26" s="98"/>
      <c r="D26" s="114">
        <v>0</v>
      </c>
      <c r="E26" s="168">
        <f t="shared" si="5"/>
        <v>0</v>
      </c>
      <c r="F26" s="172">
        <f t="shared" si="17"/>
        <v>0</v>
      </c>
      <c r="G26" s="99">
        <f t="shared" si="18"/>
        <v>0</v>
      </c>
      <c r="H26" s="99">
        <f t="shared" si="19"/>
        <v>0</v>
      </c>
      <c r="I26" s="99">
        <f t="shared" si="20"/>
        <v>0</v>
      </c>
      <c r="J26" s="99">
        <f t="shared" si="21"/>
        <v>0</v>
      </c>
      <c r="K26" s="99">
        <f t="shared" si="22"/>
        <v>0</v>
      </c>
      <c r="L26" s="99">
        <f t="shared" si="23"/>
        <v>0</v>
      </c>
      <c r="M26" s="99">
        <f t="shared" si="24"/>
        <v>0</v>
      </c>
      <c r="N26" s="99">
        <v>0</v>
      </c>
      <c r="O26" s="173">
        <f t="shared" si="25"/>
        <v>0</v>
      </c>
      <c r="P26" s="99">
        <v>0</v>
      </c>
      <c r="Q26" s="99">
        <v>0</v>
      </c>
      <c r="R26" s="99">
        <v>0</v>
      </c>
      <c r="S26" s="99">
        <v>0</v>
      </c>
      <c r="T26" s="99">
        <v>0</v>
      </c>
      <c r="U26" s="147">
        <f t="shared" si="15"/>
        <v>0</v>
      </c>
      <c r="V26" s="238">
        <f t="shared" si="16"/>
        <v>0</v>
      </c>
    </row>
    <row r="27" spans="1:22" s="176" customFormat="1" ht="12.75" hidden="1">
      <c r="A27" s="198">
        <v>22</v>
      </c>
      <c r="B27" s="68"/>
      <c r="C27" s="98"/>
      <c r="D27" s="114">
        <v>0</v>
      </c>
      <c r="E27" s="168">
        <f t="shared" si="5"/>
        <v>0</v>
      </c>
      <c r="F27" s="172">
        <f t="shared" si="17"/>
        <v>0</v>
      </c>
      <c r="G27" s="99">
        <f t="shared" si="18"/>
        <v>0</v>
      </c>
      <c r="H27" s="99">
        <f t="shared" si="19"/>
        <v>0</v>
      </c>
      <c r="I27" s="99">
        <f t="shared" si="20"/>
        <v>0</v>
      </c>
      <c r="J27" s="99">
        <f t="shared" si="21"/>
        <v>0</v>
      </c>
      <c r="K27" s="99">
        <f t="shared" si="22"/>
        <v>0</v>
      </c>
      <c r="L27" s="99">
        <f t="shared" si="23"/>
        <v>0</v>
      </c>
      <c r="M27" s="99">
        <f t="shared" si="24"/>
        <v>0</v>
      </c>
      <c r="N27" s="99">
        <v>0</v>
      </c>
      <c r="O27" s="173">
        <f t="shared" si="25"/>
        <v>0</v>
      </c>
      <c r="P27" s="99">
        <v>0</v>
      </c>
      <c r="Q27" s="99">
        <v>0</v>
      </c>
      <c r="R27" s="99">
        <v>0</v>
      </c>
      <c r="S27" s="99">
        <v>0</v>
      </c>
      <c r="T27" s="99">
        <v>0</v>
      </c>
      <c r="U27" s="147">
        <f t="shared" si="15"/>
        <v>0</v>
      </c>
      <c r="V27" s="238">
        <f t="shared" si="16"/>
        <v>0</v>
      </c>
    </row>
    <row r="28" spans="1:22" s="176" customFormat="1" ht="12.75" hidden="1">
      <c r="A28" s="198">
        <v>23</v>
      </c>
      <c r="B28" s="68"/>
      <c r="C28" s="98"/>
      <c r="D28" s="114">
        <v>0</v>
      </c>
      <c r="E28" s="168">
        <f t="shared" si="5"/>
        <v>0</v>
      </c>
      <c r="F28" s="172">
        <f t="shared" si="17"/>
        <v>0</v>
      </c>
      <c r="G28" s="99">
        <f t="shared" si="18"/>
        <v>0</v>
      </c>
      <c r="H28" s="99">
        <f t="shared" si="19"/>
        <v>0</v>
      </c>
      <c r="I28" s="99">
        <f t="shared" si="20"/>
        <v>0</v>
      </c>
      <c r="J28" s="99">
        <f t="shared" si="21"/>
        <v>0</v>
      </c>
      <c r="K28" s="99">
        <f t="shared" si="22"/>
        <v>0</v>
      </c>
      <c r="L28" s="99">
        <f t="shared" si="23"/>
        <v>0</v>
      </c>
      <c r="M28" s="99">
        <f t="shared" si="24"/>
        <v>0</v>
      </c>
      <c r="N28" s="99">
        <v>0</v>
      </c>
      <c r="O28" s="173">
        <f t="shared" si="25"/>
        <v>0</v>
      </c>
      <c r="P28" s="99">
        <v>0</v>
      </c>
      <c r="Q28" s="99">
        <v>0</v>
      </c>
      <c r="R28" s="99">
        <v>0</v>
      </c>
      <c r="S28" s="99">
        <v>0</v>
      </c>
      <c r="T28" s="99">
        <v>0</v>
      </c>
      <c r="U28" s="147">
        <f t="shared" si="15"/>
        <v>0</v>
      </c>
      <c r="V28" s="238">
        <f t="shared" si="16"/>
        <v>0</v>
      </c>
    </row>
    <row r="29" spans="1:22" s="176" customFormat="1" ht="12.75" hidden="1">
      <c r="A29" s="198">
        <v>24</v>
      </c>
      <c r="B29" s="68"/>
      <c r="C29" s="98"/>
      <c r="D29" s="114">
        <v>0</v>
      </c>
      <c r="E29" s="168">
        <f t="shared" si="5"/>
        <v>0</v>
      </c>
      <c r="F29" s="172">
        <f t="shared" si="17"/>
        <v>0</v>
      </c>
      <c r="G29" s="99">
        <f t="shared" si="18"/>
        <v>0</v>
      </c>
      <c r="H29" s="99">
        <f t="shared" si="19"/>
        <v>0</v>
      </c>
      <c r="I29" s="99">
        <f t="shared" si="20"/>
        <v>0</v>
      </c>
      <c r="J29" s="99">
        <f t="shared" si="21"/>
        <v>0</v>
      </c>
      <c r="K29" s="99">
        <f t="shared" si="22"/>
        <v>0</v>
      </c>
      <c r="L29" s="99">
        <f t="shared" si="23"/>
        <v>0</v>
      </c>
      <c r="M29" s="99">
        <f t="shared" si="24"/>
        <v>0</v>
      </c>
      <c r="N29" s="99">
        <v>0</v>
      </c>
      <c r="O29" s="173">
        <f t="shared" si="25"/>
        <v>0</v>
      </c>
      <c r="P29" s="99">
        <v>0</v>
      </c>
      <c r="Q29" s="99">
        <v>0</v>
      </c>
      <c r="R29" s="99">
        <v>0</v>
      </c>
      <c r="S29" s="99">
        <v>0</v>
      </c>
      <c r="T29" s="99">
        <v>0</v>
      </c>
      <c r="U29" s="147">
        <f t="shared" si="15"/>
        <v>0</v>
      </c>
      <c r="V29" s="238">
        <f t="shared" si="16"/>
        <v>0</v>
      </c>
    </row>
    <row r="30" spans="1:22" s="176" customFormat="1" ht="12.75" hidden="1">
      <c r="A30" s="198">
        <v>25</v>
      </c>
      <c r="B30" s="68"/>
      <c r="C30" s="98"/>
      <c r="D30" s="114">
        <v>0</v>
      </c>
      <c r="E30" s="168">
        <f t="shared" si="5"/>
        <v>0</v>
      </c>
      <c r="F30" s="172">
        <f t="shared" si="17"/>
        <v>0</v>
      </c>
      <c r="G30" s="99">
        <f t="shared" si="18"/>
        <v>0</v>
      </c>
      <c r="H30" s="99">
        <f t="shared" si="19"/>
        <v>0</v>
      </c>
      <c r="I30" s="99">
        <f t="shared" si="20"/>
        <v>0</v>
      </c>
      <c r="J30" s="99">
        <f t="shared" si="21"/>
        <v>0</v>
      </c>
      <c r="K30" s="99">
        <f t="shared" si="22"/>
        <v>0</v>
      </c>
      <c r="L30" s="99">
        <f t="shared" si="23"/>
        <v>0</v>
      </c>
      <c r="M30" s="99">
        <f t="shared" si="24"/>
        <v>0</v>
      </c>
      <c r="N30" s="99">
        <v>0</v>
      </c>
      <c r="O30" s="173">
        <f t="shared" si="25"/>
        <v>0</v>
      </c>
      <c r="P30" s="99">
        <v>0</v>
      </c>
      <c r="Q30" s="99">
        <v>0</v>
      </c>
      <c r="R30" s="99">
        <v>0</v>
      </c>
      <c r="S30" s="99">
        <v>0</v>
      </c>
      <c r="T30" s="99">
        <v>0</v>
      </c>
      <c r="U30" s="147">
        <f t="shared" si="15"/>
        <v>0</v>
      </c>
      <c r="V30" s="238">
        <f t="shared" si="16"/>
        <v>0</v>
      </c>
    </row>
    <row r="31" spans="1:22" s="176" customFormat="1" ht="12.75" hidden="1">
      <c r="A31" s="198">
        <v>26</v>
      </c>
      <c r="B31" s="68"/>
      <c r="C31" s="98"/>
      <c r="D31" s="114">
        <v>0</v>
      </c>
      <c r="E31" s="168">
        <f t="shared" si="5"/>
        <v>0</v>
      </c>
      <c r="F31" s="172">
        <f t="shared" si="17"/>
        <v>0</v>
      </c>
      <c r="G31" s="99">
        <f t="shared" si="18"/>
        <v>0</v>
      </c>
      <c r="H31" s="99">
        <f t="shared" si="19"/>
        <v>0</v>
      </c>
      <c r="I31" s="99">
        <f t="shared" si="20"/>
        <v>0</v>
      </c>
      <c r="J31" s="99">
        <f t="shared" si="21"/>
        <v>0</v>
      </c>
      <c r="K31" s="99">
        <f t="shared" si="22"/>
        <v>0</v>
      </c>
      <c r="L31" s="99">
        <f t="shared" si="23"/>
        <v>0</v>
      </c>
      <c r="M31" s="99">
        <f t="shared" si="24"/>
        <v>0</v>
      </c>
      <c r="N31" s="99">
        <v>0</v>
      </c>
      <c r="O31" s="173">
        <f t="shared" si="25"/>
        <v>0</v>
      </c>
      <c r="P31" s="99">
        <v>0</v>
      </c>
      <c r="Q31" s="99">
        <v>0</v>
      </c>
      <c r="R31" s="99">
        <v>0</v>
      </c>
      <c r="S31" s="99">
        <v>0</v>
      </c>
      <c r="T31" s="99">
        <v>0</v>
      </c>
      <c r="U31" s="147">
        <f t="shared" si="15"/>
        <v>0</v>
      </c>
      <c r="V31" s="238">
        <f t="shared" si="16"/>
        <v>0</v>
      </c>
    </row>
    <row r="32" spans="1:22" s="176" customFormat="1" ht="12.75" hidden="1">
      <c r="A32" s="198">
        <v>27</v>
      </c>
      <c r="B32" s="68"/>
      <c r="C32" s="98"/>
      <c r="D32" s="114">
        <v>0</v>
      </c>
      <c r="E32" s="168">
        <f t="shared" si="5"/>
        <v>0</v>
      </c>
      <c r="F32" s="172">
        <f t="shared" si="17"/>
        <v>0</v>
      </c>
      <c r="G32" s="99">
        <f t="shared" si="18"/>
        <v>0</v>
      </c>
      <c r="H32" s="99">
        <f t="shared" si="19"/>
        <v>0</v>
      </c>
      <c r="I32" s="99">
        <f t="shared" si="20"/>
        <v>0</v>
      </c>
      <c r="J32" s="99">
        <f t="shared" si="21"/>
        <v>0</v>
      </c>
      <c r="K32" s="99">
        <f t="shared" si="22"/>
        <v>0</v>
      </c>
      <c r="L32" s="99">
        <f t="shared" si="23"/>
        <v>0</v>
      </c>
      <c r="M32" s="99">
        <f t="shared" si="24"/>
        <v>0</v>
      </c>
      <c r="N32" s="99">
        <v>0</v>
      </c>
      <c r="O32" s="173">
        <f t="shared" si="25"/>
        <v>0</v>
      </c>
      <c r="P32" s="99">
        <v>0</v>
      </c>
      <c r="Q32" s="99">
        <v>0</v>
      </c>
      <c r="R32" s="99">
        <v>0</v>
      </c>
      <c r="S32" s="99">
        <v>0</v>
      </c>
      <c r="T32" s="99">
        <v>0</v>
      </c>
      <c r="U32" s="147">
        <f t="shared" si="15"/>
        <v>0</v>
      </c>
      <c r="V32" s="238">
        <f t="shared" si="16"/>
        <v>0</v>
      </c>
    </row>
    <row r="33" spans="1:22" s="176" customFormat="1" ht="12.75" hidden="1">
      <c r="A33" s="198">
        <v>28</v>
      </c>
      <c r="B33" s="68"/>
      <c r="C33" s="98"/>
      <c r="D33" s="114">
        <v>0</v>
      </c>
      <c r="E33" s="168">
        <f t="shared" si="5"/>
        <v>0</v>
      </c>
      <c r="F33" s="172">
        <f t="shared" si="17"/>
        <v>0</v>
      </c>
      <c r="G33" s="99">
        <f t="shared" si="18"/>
        <v>0</v>
      </c>
      <c r="H33" s="99">
        <f t="shared" si="19"/>
        <v>0</v>
      </c>
      <c r="I33" s="99">
        <f t="shared" si="20"/>
        <v>0</v>
      </c>
      <c r="J33" s="99">
        <f t="shared" si="21"/>
        <v>0</v>
      </c>
      <c r="K33" s="99">
        <f t="shared" si="22"/>
        <v>0</v>
      </c>
      <c r="L33" s="99">
        <f t="shared" si="23"/>
        <v>0</v>
      </c>
      <c r="M33" s="99">
        <f t="shared" si="24"/>
        <v>0</v>
      </c>
      <c r="N33" s="99">
        <v>0</v>
      </c>
      <c r="O33" s="173">
        <f t="shared" si="25"/>
        <v>0</v>
      </c>
      <c r="P33" s="99">
        <v>0</v>
      </c>
      <c r="Q33" s="99">
        <v>0</v>
      </c>
      <c r="R33" s="99">
        <v>0</v>
      </c>
      <c r="S33" s="99">
        <v>0</v>
      </c>
      <c r="T33" s="99">
        <v>0</v>
      </c>
      <c r="U33" s="147">
        <f t="shared" si="15"/>
        <v>0</v>
      </c>
      <c r="V33" s="238">
        <f t="shared" si="16"/>
        <v>0</v>
      </c>
    </row>
    <row r="34" spans="1:22" s="176" customFormat="1" ht="12.75" hidden="1">
      <c r="A34" s="198">
        <v>29</v>
      </c>
      <c r="B34" s="68"/>
      <c r="C34" s="98"/>
      <c r="D34" s="114">
        <v>0</v>
      </c>
      <c r="E34" s="168">
        <f t="shared" si="5"/>
        <v>0</v>
      </c>
      <c r="F34" s="172">
        <f t="shared" si="17"/>
        <v>0</v>
      </c>
      <c r="G34" s="99">
        <f t="shared" si="18"/>
        <v>0</v>
      </c>
      <c r="H34" s="99">
        <f t="shared" si="19"/>
        <v>0</v>
      </c>
      <c r="I34" s="99">
        <f t="shared" si="20"/>
        <v>0</v>
      </c>
      <c r="J34" s="99">
        <f t="shared" si="21"/>
        <v>0</v>
      </c>
      <c r="K34" s="99">
        <f t="shared" si="22"/>
        <v>0</v>
      </c>
      <c r="L34" s="99">
        <f t="shared" si="23"/>
        <v>0</v>
      </c>
      <c r="M34" s="99">
        <f t="shared" si="24"/>
        <v>0</v>
      </c>
      <c r="N34" s="99">
        <v>0</v>
      </c>
      <c r="O34" s="173">
        <f t="shared" si="25"/>
        <v>0</v>
      </c>
      <c r="P34" s="99">
        <v>0</v>
      </c>
      <c r="Q34" s="99">
        <v>0</v>
      </c>
      <c r="R34" s="99">
        <v>0</v>
      </c>
      <c r="S34" s="99">
        <v>0</v>
      </c>
      <c r="T34" s="99">
        <v>0</v>
      </c>
      <c r="U34" s="147">
        <f t="shared" si="15"/>
        <v>0</v>
      </c>
      <c r="V34" s="238">
        <f t="shared" si="16"/>
        <v>0</v>
      </c>
    </row>
    <row r="35" spans="1:22" s="176" customFormat="1" ht="12.75" hidden="1">
      <c r="A35" s="198">
        <v>30</v>
      </c>
      <c r="B35" s="68"/>
      <c r="C35" s="98"/>
      <c r="D35" s="114">
        <v>0</v>
      </c>
      <c r="E35" s="168">
        <f t="shared" si="5"/>
        <v>0</v>
      </c>
      <c r="F35" s="172">
        <f t="shared" si="17"/>
        <v>0</v>
      </c>
      <c r="G35" s="99">
        <f t="shared" si="18"/>
        <v>0</v>
      </c>
      <c r="H35" s="99">
        <f t="shared" si="19"/>
        <v>0</v>
      </c>
      <c r="I35" s="99">
        <f t="shared" si="20"/>
        <v>0</v>
      </c>
      <c r="J35" s="99">
        <f t="shared" si="21"/>
        <v>0</v>
      </c>
      <c r="K35" s="99">
        <f t="shared" si="22"/>
        <v>0</v>
      </c>
      <c r="L35" s="99">
        <f t="shared" si="23"/>
        <v>0</v>
      </c>
      <c r="M35" s="99">
        <f t="shared" si="24"/>
        <v>0</v>
      </c>
      <c r="N35" s="99">
        <v>0</v>
      </c>
      <c r="O35" s="173">
        <f t="shared" si="25"/>
        <v>0</v>
      </c>
      <c r="P35" s="99">
        <v>0</v>
      </c>
      <c r="Q35" s="99">
        <v>0</v>
      </c>
      <c r="R35" s="99">
        <v>0</v>
      </c>
      <c r="S35" s="99">
        <v>0</v>
      </c>
      <c r="T35" s="99">
        <v>0</v>
      </c>
      <c r="U35" s="147">
        <f t="shared" si="15"/>
        <v>0</v>
      </c>
      <c r="V35" s="238">
        <f t="shared" si="16"/>
        <v>0</v>
      </c>
    </row>
    <row r="36" spans="1:22" s="176" customFormat="1" ht="12.75" hidden="1">
      <c r="A36" s="198">
        <v>31</v>
      </c>
      <c r="B36" s="68"/>
      <c r="C36" s="98"/>
      <c r="D36" s="114">
        <v>0</v>
      </c>
      <c r="E36" s="168">
        <f t="shared" si="5"/>
        <v>0</v>
      </c>
      <c r="F36" s="172">
        <f t="shared" si="17"/>
        <v>0</v>
      </c>
      <c r="G36" s="99">
        <f t="shared" si="18"/>
        <v>0</v>
      </c>
      <c r="H36" s="99">
        <f t="shared" si="19"/>
        <v>0</v>
      </c>
      <c r="I36" s="99">
        <f t="shared" si="20"/>
        <v>0</v>
      </c>
      <c r="J36" s="99">
        <f t="shared" si="21"/>
        <v>0</v>
      </c>
      <c r="K36" s="99">
        <f t="shared" si="22"/>
        <v>0</v>
      </c>
      <c r="L36" s="99">
        <f t="shared" si="23"/>
        <v>0</v>
      </c>
      <c r="M36" s="99">
        <f t="shared" si="24"/>
        <v>0</v>
      </c>
      <c r="N36" s="99">
        <v>0</v>
      </c>
      <c r="O36" s="173">
        <f t="shared" si="25"/>
        <v>0</v>
      </c>
      <c r="P36" s="99">
        <v>0</v>
      </c>
      <c r="Q36" s="99">
        <v>0</v>
      </c>
      <c r="R36" s="99">
        <v>0</v>
      </c>
      <c r="S36" s="99">
        <v>0</v>
      </c>
      <c r="T36" s="99">
        <v>0</v>
      </c>
      <c r="U36" s="147">
        <f t="shared" si="15"/>
        <v>0</v>
      </c>
      <c r="V36" s="238">
        <f t="shared" si="16"/>
        <v>0</v>
      </c>
    </row>
    <row r="37" spans="1:22" s="176" customFormat="1" ht="12.75" hidden="1">
      <c r="A37" s="198">
        <v>32</v>
      </c>
      <c r="B37" s="68"/>
      <c r="C37" s="98"/>
      <c r="D37" s="114">
        <v>0</v>
      </c>
      <c r="E37" s="168">
        <f t="shared" si="5"/>
        <v>0</v>
      </c>
      <c r="F37" s="172">
        <f t="shared" si="17"/>
        <v>0</v>
      </c>
      <c r="G37" s="99">
        <f t="shared" si="18"/>
        <v>0</v>
      </c>
      <c r="H37" s="99">
        <f t="shared" si="19"/>
        <v>0</v>
      </c>
      <c r="I37" s="99">
        <f t="shared" si="20"/>
        <v>0</v>
      </c>
      <c r="J37" s="99">
        <f t="shared" si="21"/>
        <v>0</v>
      </c>
      <c r="K37" s="99">
        <f t="shared" si="22"/>
        <v>0</v>
      </c>
      <c r="L37" s="99">
        <f t="shared" si="23"/>
        <v>0</v>
      </c>
      <c r="M37" s="99">
        <f t="shared" si="24"/>
        <v>0</v>
      </c>
      <c r="N37" s="99">
        <v>0</v>
      </c>
      <c r="O37" s="173">
        <f t="shared" si="25"/>
        <v>0</v>
      </c>
      <c r="P37" s="99">
        <v>0</v>
      </c>
      <c r="Q37" s="99">
        <v>0</v>
      </c>
      <c r="R37" s="99">
        <v>0</v>
      </c>
      <c r="S37" s="99">
        <v>0</v>
      </c>
      <c r="T37" s="99">
        <v>0</v>
      </c>
      <c r="U37" s="147">
        <f t="shared" si="15"/>
        <v>0</v>
      </c>
      <c r="V37" s="238">
        <f t="shared" si="16"/>
        <v>0</v>
      </c>
    </row>
    <row r="38" spans="1:22" s="176" customFormat="1" ht="12.75" hidden="1">
      <c r="A38" s="198">
        <v>33</v>
      </c>
      <c r="B38" s="68"/>
      <c r="C38" s="98"/>
      <c r="D38" s="114">
        <v>0</v>
      </c>
      <c r="E38" s="168">
        <f t="shared" si="5"/>
        <v>0</v>
      </c>
      <c r="F38" s="172">
        <f t="shared" si="17"/>
        <v>0</v>
      </c>
      <c r="G38" s="99">
        <f t="shared" si="18"/>
        <v>0</v>
      </c>
      <c r="H38" s="99">
        <f t="shared" si="19"/>
        <v>0</v>
      </c>
      <c r="I38" s="99">
        <f t="shared" si="20"/>
        <v>0</v>
      </c>
      <c r="J38" s="99">
        <f t="shared" si="21"/>
        <v>0</v>
      </c>
      <c r="K38" s="99">
        <f t="shared" si="22"/>
        <v>0</v>
      </c>
      <c r="L38" s="99">
        <f t="shared" si="23"/>
        <v>0</v>
      </c>
      <c r="M38" s="99">
        <f t="shared" si="24"/>
        <v>0</v>
      </c>
      <c r="N38" s="99">
        <v>0</v>
      </c>
      <c r="O38" s="173">
        <f t="shared" si="25"/>
        <v>0</v>
      </c>
      <c r="P38" s="99">
        <v>0</v>
      </c>
      <c r="Q38" s="99">
        <v>0</v>
      </c>
      <c r="R38" s="99">
        <v>0</v>
      </c>
      <c r="S38" s="99">
        <v>0</v>
      </c>
      <c r="T38" s="99">
        <v>0</v>
      </c>
      <c r="U38" s="147">
        <f t="shared" si="15"/>
        <v>0</v>
      </c>
      <c r="V38" s="238">
        <f t="shared" si="16"/>
        <v>0</v>
      </c>
    </row>
    <row r="39" spans="1:22" s="176" customFormat="1" ht="12.75" hidden="1">
      <c r="A39" s="198">
        <v>34</v>
      </c>
      <c r="B39" s="68"/>
      <c r="C39" s="98"/>
      <c r="D39" s="114">
        <v>0</v>
      </c>
      <c r="E39" s="168">
        <f t="shared" si="5"/>
        <v>0</v>
      </c>
      <c r="F39" s="172">
        <f t="shared" si="17"/>
        <v>0</v>
      </c>
      <c r="G39" s="99">
        <f t="shared" si="18"/>
        <v>0</v>
      </c>
      <c r="H39" s="99">
        <f t="shared" si="19"/>
        <v>0</v>
      </c>
      <c r="I39" s="99">
        <f t="shared" si="20"/>
        <v>0</v>
      </c>
      <c r="J39" s="99">
        <f t="shared" si="21"/>
        <v>0</v>
      </c>
      <c r="K39" s="99">
        <f t="shared" si="22"/>
        <v>0</v>
      </c>
      <c r="L39" s="99">
        <f t="shared" si="23"/>
        <v>0</v>
      </c>
      <c r="M39" s="99">
        <f t="shared" si="24"/>
        <v>0</v>
      </c>
      <c r="N39" s="99">
        <v>0</v>
      </c>
      <c r="O39" s="173">
        <f t="shared" si="25"/>
        <v>0</v>
      </c>
      <c r="P39" s="99">
        <v>0</v>
      </c>
      <c r="Q39" s="99">
        <v>0</v>
      </c>
      <c r="R39" s="99">
        <v>0</v>
      </c>
      <c r="S39" s="99">
        <v>0</v>
      </c>
      <c r="T39" s="99">
        <v>0</v>
      </c>
      <c r="U39" s="147">
        <f t="shared" si="15"/>
        <v>0</v>
      </c>
      <c r="V39" s="238">
        <f t="shared" si="16"/>
        <v>0</v>
      </c>
    </row>
    <row r="40" spans="1:22" s="176" customFormat="1" ht="12.75" hidden="1">
      <c r="A40" s="198">
        <v>35</v>
      </c>
      <c r="B40" s="68"/>
      <c r="C40" s="98"/>
      <c r="D40" s="114">
        <v>0</v>
      </c>
      <c r="E40" s="168">
        <f t="shared" si="5"/>
        <v>0</v>
      </c>
      <c r="F40" s="172">
        <f t="shared" si="17"/>
        <v>0</v>
      </c>
      <c r="G40" s="99">
        <f t="shared" si="18"/>
        <v>0</v>
      </c>
      <c r="H40" s="99">
        <f t="shared" si="19"/>
        <v>0</v>
      </c>
      <c r="I40" s="99">
        <f t="shared" si="20"/>
        <v>0</v>
      </c>
      <c r="J40" s="99">
        <f t="shared" si="21"/>
        <v>0</v>
      </c>
      <c r="K40" s="99">
        <f t="shared" si="22"/>
        <v>0</v>
      </c>
      <c r="L40" s="99">
        <f t="shared" si="23"/>
        <v>0</v>
      </c>
      <c r="M40" s="99">
        <f t="shared" si="24"/>
        <v>0</v>
      </c>
      <c r="N40" s="99">
        <v>0</v>
      </c>
      <c r="O40" s="173">
        <f t="shared" si="25"/>
        <v>0</v>
      </c>
      <c r="P40" s="99">
        <v>0</v>
      </c>
      <c r="Q40" s="99">
        <v>0</v>
      </c>
      <c r="R40" s="99">
        <v>0</v>
      </c>
      <c r="S40" s="99">
        <v>0</v>
      </c>
      <c r="T40" s="99">
        <v>0</v>
      </c>
      <c r="U40" s="147">
        <f t="shared" si="15"/>
        <v>0</v>
      </c>
      <c r="V40" s="238">
        <f t="shared" si="16"/>
        <v>0</v>
      </c>
    </row>
    <row r="41" spans="1:22" s="176" customFormat="1" ht="12.75" hidden="1">
      <c r="A41" s="198">
        <v>36</v>
      </c>
      <c r="B41" s="68"/>
      <c r="C41" s="98"/>
      <c r="D41" s="114">
        <v>0</v>
      </c>
      <c r="E41" s="168">
        <f t="shared" si="5"/>
        <v>0</v>
      </c>
      <c r="F41" s="172">
        <f t="shared" si="17"/>
        <v>0</v>
      </c>
      <c r="G41" s="99">
        <f t="shared" si="18"/>
        <v>0</v>
      </c>
      <c r="H41" s="99">
        <f t="shared" si="19"/>
        <v>0</v>
      </c>
      <c r="I41" s="99">
        <f t="shared" si="20"/>
        <v>0</v>
      </c>
      <c r="J41" s="99">
        <f t="shared" si="21"/>
        <v>0</v>
      </c>
      <c r="K41" s="99">
        <f t="shared" si="22"/>
        <v>0</v>
      </c>
      <c r="L41" s="99">
        <f t="shared" si="23"/>
        <v>0</v>
      </c>
      <c r="M41" s="99">
        <f t="shared" si="24"/>
        <v>0</v>
      </c>
      <c r="N41" s="99">
        <v>0</v>
      </c>
      <c r="O41" s="173">
        <f t="shared" si="25"/>
        <v>0</v>
      </c>
      <c r="P41" s="99">
        <v>0</v>
      </c>
      <c r="Q41" s="99">
        <v>0</v>
      </c>
      <c r="R41" s="99">
        <v>0</v>
      </c>
      <c r="S41" s="99">
        <v>0</v>
      </c>
      <c r="T41" s="99">
        <v>0</v>
      </c>
      <c r="U41" s="147">
        <f t="shared" si="15"/>
        <v>0</v>
      </c>
      <c r="V41" s="238">
        <f t="shared" si="16"/>
        <v>0</v>
      </c>
    </row>
    <row r="42" spans="1:22" s="176" customFormat="1" ht="12.75" hidden="1">
      <c r="A42" s="198">
        <v>37</v>
      </c>
      <c r="B42" s="68"/>
      <c r="C42" s="98"/>
      <c r="D42" s="114">
        <v>0</v>
      </c>
      <c r="E42" s="168">
        <f t="shared" si="5"/>
        <v>0</v>
      </c>
      <c r="F42" s="172">
        <f t="shared" si="17"/>
        <v>0</v>
      </c>
      <c r="G42" s="99">
        <f t="shared" si="18"/>
        <v>0</v>
      </c>
      <c r="H42" s="99">
        <f t="shared" si="19"/>
        <v>0</v>
      </c>
      <c r="I42" s="99">
        <f t="shared" si="20"/>
        <v>0</v>
      </c>
      <c r="J42" s="99">
        <f t="shared" si="21"/>
        <v>0</v>
      </c>
      <c r="K42" s="99">
        <f t="shared" si="22"/>
        <v>0</v>
      </c>
      <c r="L42" s="99">
        <f t="shared" si="23"/>
        <v>0</v>
      </c>
      <c r="M42" s="99">
        <f t="shared" si="24"/>
        <v>0</v>
      </c>
      <c r="N42" s="99">
        <v>0</v>
      </c>
      <c r="O42" s="173">
        <f t="shared" si="25"/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147">
        <f t="shared" si="15"/>
        <v>0</v>
      </c>
      <c r="V42" s="238">
        <f t="shared" si="16"/>
        <v>0</v>
      </c>
    </row>
    <row r="43" spans="1:22" s="176" customFormat="1" ht="12.75" hidden="1">
      <c r="A43" s="198">
        <v>38</v>
      </c>
      <c r="B43" s="68"/>
      <c r="C43" s="98"/>
      <c r="D43" s="114">
        <v>0</v>
      </c>
      <c r="E43" s="168">
        <f t="shared" si="5"/>
        <v>0</v>
      </c>
      <c r="F43" s="172">
        <f t="shared" si="17"/>
        <v>0</v>
      </c>
      <c r="G43" s="99">
        <f t="shared" si="18"/>
        <v>0</v>
      </c>
      <c r="H43" s="99">
        <f t="shared" si="19"/>
        <v>0</v>
      </c>
      <c r="I43" s="99">
        <f t="shared" si="20"/>
        <v>0</v>
      </c>
      <c r="J43" s="99">
        <f t="shared" si="21"/>
        <v>0</v>
      </c>
      <c r="K43" s="99">
        <f t="shared" si="22"/>
        <v>0</v>
      </c>
      <c r="L43" s="99">
        <f t="shared" si="23"/>
        <v>0</v>
      </c>
      <c r="M43" s="99">
        <f t="shared" si="24"/>
        <v>0</v>
      </c>
      <c r="N43" s="99">
        <v>0</v>
      </c>
      <c r="O43" s="173">
        <f t="shared" si="25"/>
        <v>0</v>
      </c>
      <c r="P43" s="99">
        <v>0</v>
      </c>
      <c r="Q43" s="99">
        <v>0</v>
      </c>
      <c r="R43" s="99">
        <v>0</v>
      </c>
      <c r="S43" s="99">
        <v>0</v>
      </c>
      <c r="T43" s="99">
        <v>0</v>
      </c>
      <c r="U43" s="147">
        <f t="shared" si="15"/>
        <v>0</v>
      </c>
      <c r="V43" s="238">
        <f t="shared" si="16"/>
        <v>0</v>
      </c>
    </row>
    <row r="44" spans="1:22" s="176" customFormat="1" ht="12.75" hidden="1">
      <c r="A44" s="198">
        <v>39</v>
      </c>
      <c r="B44" s="68"/>
      <c r="C44" s="98"/>
      <c r="D44" s="114">
        <v>0</v>
      </c>
      <c r="E44" s="168">
        <f t="shared" si="5"/>
        <v>0</v>
      </c>
      <c r="F44" s="172">
        <f t="shared" si="17"/>
        <v>0</v>
      </c>
      <c r="G44" s="99">
        <f t="shared" si="18"/>
        <v>0</v>
      </c>
      <c r="H44" s="99">
        <f t="shared" si="19"/>
        <v>0</v>
      </c>
      <c r="I44" s="99">
        <f t="shared" si="20"/>
        <v>0</v>
      </c>
      <c r="J44" s="99">
        <f t="shared" si="21"/>
        <v>0</v>
      </c>
      <c r="K44" s="99">
        <f t="shared" si="22"/>
        <v>0</v>
      </c>
      <c r="L44" s="99">
        <f t="shared" si="23"/>
        <v>0</v>
      </c>
      <c r="M44" s="99">
        <f t="shared" si="24"/>
        <v>0</v>
      </c>
      <c r="N44" s="99">
        <v>0</v>
      </c>
      <c r="O44" s="173">
        <f t="shared" si="25"/>
        <v>0</v>
      </c>
      <c r="P44" s="99">
        <v>0</v>
      </c>
      <c r="Q44" s="99">
        <v>0</v>
      </c>
      <c r="R44" s="99">
        <v>0</v>
      </c>
      <c r="S44" s="99">
        <v>0</v>
      </c>
      <c r="T44" s="99">
        <v>0</v>
      </c>
      <c r="U44" s="147">
        <f t="shared" si="15"/>
        <v>0</v>
      </c>
      <c r="V44" s="238">
        <f t="shared" si="16"/>
        <v>0</v>
      </c>
    </row>
    <row r="45" spans="1:22" s="176" customFormat="1" ht="12.75" hidden="1">
      <c r="A45" s="198">
        <v>40</v>
      </c>
      <c r="B45" s="68"/>
      <c r="C45" s="98"/>
      <c r="D45" s="114">
        <v>0</v>
      </c>
      <c r="E45" s="168">
        <f t="shared" si="5"/>
        <v>0</v>
      </c>
      <c r="F45" s="172">
        <f t="shared" si="17"/>
        <v>0</v>
      </c>
      <c r="G45" s="99">
        <f t="shared" si="18"/>
        <v>0</v>
      </c>
      <c r="H45" s="99">
        <f t="shared" si="19"/>
        <v>0</v>
      </c>
      <c r="I45" s="99">
        <f t="shared" si="20"/>
        <v>0</v>
      </c>
      <c r="J45" s="99">
        <f t="shared" si="21"/>
        <v>0</v>
      </c>
      <c r="K45" s="99">
        <f t="shared" si="22"/>
        <v>0</v>
      </c>
      <c r="L45" s="99">
        <f t="shared" si="23"/>
        <v>0</v>
      </c>
      <c r="M45" s="99">
        <f t="shared" si="24"/>
        <v>0</v>
      </c>
      <c r="N45" s="99">
        <v>0</v>
      </c>
      <c r="O45" s="173">
        <f t="shared" si="25"/>
        <v>0</v>
      </c>
      <c r="P45" s="99">
        <v>0</v>
      </c>
      <c r="Q45" s="99">
        <v>0</v>
      </c>
      <c r="R45" s="99">
        <v>0</v>
      </c>
      <c r="S45" s="99">
        <v>0</v>
      </c>
      <c r="T45" s="99">
        <v>0</v>
      </c>
      <c r="U45" s="147">
        <f t="shared" si="15"/>
        <v>0</v>
      </c>
      <c r="V45" s="238">
        <f t="shared" si="16"/>
        <v>0</v>
      </c>
    </row>
    <row r="46" spans="1:22" s="176" customFormat="1" ht="12.75" hidden="1">
      <c r="A46" s="198">
        <v>41</v>
      </c>
      <c r="B46" s="68"/>
      <c r="C46" s="98"/>
      <c r="D46" s="114">
        <v>0</v>
      </c>
      <c r="E46" s="168">
        <f t="shared" si="5"/>
        <v>0</v>
      </c>
      <c r="F46" s="172">
        <f t="shared" si="17"/>
        <v>0</v>
      </c>
      <c r="G46" s="99">
        <f t="shared" si="18"/>
        <v>0</v>
      </c>
      <c r="H46" s="99">
        <f t="shared" si="19"/>
        <v>0</v>
      </c>
      <c r="I46" s="99">
        <f t="shared" si="20"/>
        <v>0</v>
      </c>
      <c r="J46" s="99">
        <f t="shared" si="21"/>
        <v>0</v>
      </c>
      <c r="K46" s="99">
        <f t="shared" si="22"/>
        <v>0</v>
      </c>
      <c r="L46" s="99">
        <f t="shared" si="23"/>
        <v>0</v>
      </c>
      <c r="M46" s="99">
        <f t="shared" si="24"/>
        <v>0</v>
      </c>
      <c r="N46" s="99">
        <v>0</v>
      </c>
      <c r="O46" s="173">
        <f t="shared" si="25"/>
        <v>0</v>
      </c>
      <c r="P46" s="99">
        <v>0</v>
      </c>
      <c r="Q46" s="99">
        <v>0</v>
      </c>
      <c r="R46" s="99">
        <v>0</v>
      </c>
      <c r="S46" s="99">
        <v>0</v>
      </c>
      <c r="T46" s="99">
        <v>0</v>
      </c>
      <c r="U46" s="147">
        <f t="shared" si="15"/>
        <v>0</v>
      </c>
      <c r="V46" s="238">
        <f t="shared" si="16"/>
        <v>0</v>
      </c>
    </row>
    <row r="47" spans="1:22" s="176" customFormat="1" ht="12.75" hidden="1">
      <c r="A47" s="198">
        <v>42</v>
      </c>
      <c r="B47" s="68"/>
      <c r="C47" s="98"/>
      <c r="D47" s="114">
        <v>0</v>
      </c>
      <c r="E47" s="168">
        <f t="shared" si="5"/>
        <v>0</v>
      </c>
      <c r="F47" s="172">
        <f t="shared" si="17"/>
        <v>0</v>
      </c>
      <c r="G47" s="99">
        <f t="shared" si="18"/>
        <v>0</v>
      </c>
      <c r="H47" s="99">
        <f t="shared" si="19"/>
        <v>0</v>
      </c>
      <c r="I47" s="99">
        <f t="shared" si="20"/>
        <v>0</v>
      </c>
      <c r="J47" s="99">
        <f t="shared" si="21"/>
        <v>0</v>
      </c>
      <c r="K47" s="99">
        <f t="shared" si="22"/>
        <v>0</v>
      </c>
      <c r="L47" s="99">
        <f t="shared" si="23"/>
        <v>0</v>
      </c>
      <c r="M47" s="99">
        <f t="shared" si="24"/>
        <v>0</v>
      </c>
      <c r="N47" s="99">
        <v>0</v>
      </c>
      <c r="O47" s="173">
        <f t="shared" si="25"/>
        <v>0</v>
      </c>
      <c r="P47" s="99">
        <v>0</v>
      </c>
      <c r="Q47" s="99">
        <v>0</v>
      </c>
      <c r="R47" s="99">
        <v>0</v>
      </c>
      <c r="S47" s="99">
        <v>0</v>
      </c>
      <c r="T47" s="99">
        <v>0</v>
      </c>
      <c r="U47" s="147">
        <f t="shared" si="15"/>
        <v>0</v>
      </c>
      <c r="V47" s="238">
        <f t="shared" si="16"/>
        <v>0</v>
      </c>
    </row>
    <row r="48" spans="1:22" s="176" customFormat="1" ht="12.75" hidden="1">
      <c r="A48" s="198">
        <v>43</v>
      </c>
      <c r="B48" s="68"/>
      <c r="C48" s="98"/>
      <c r="D48" s="114">
        <v>0</v>
      </c>
      <c r="E48" s="168">
        <f t="shared" si="5"/>
        <v>0</v>
      </c>
      <c r="F48" s="172">
        <f t="shared" si="17"/>
        <v>0</v>
      </c>
      <c r="G48" s="99">
        <f t="shared" si="18"/>
        <v>0</v>
      </c>
      <c r="H48" s="99">
        <f t="shared" si="19"/>
        <v>0</v>
      </c>
      <c r="I48" s="99">
        <f t="shared" si="20"/>
        <v>0</v>
      </c>
      <c r="J48" s="99">
        <f t="shared" si="21"/>
        <v>0</v>
      </c>
      <c r="K48" s="99">
        <f t="shared" si="22"/>
        <v>0</v>
      </c>
      <c r="L48" s="99">
        <f t="shared" si="23"/>
        <v>0</v>
      </c>
      <c r="M48" s="99">
        <f t="shared" si="24"/>
        <v>0</v>
      </c>
      <c r="N48" s="99">
        <v>0</v>
      </c>
      <c r="O48" s="173">
        <f t="shared" si="25"/>
        <v>0</v>
      </c>
      <c r="P48" s="99">
        <v>0</v>
      </c>
      <c r="Q48" s="99">
        <v>0</v>
      </c>
      <c r="R48" s="99">
        <v>0</v>
      </c>
      <c r="S48" s="99">
        <v>0</v>
      </c>
      <c r="T48" s="99">
        <v>0</v>
      </c>
      <c r="U48" s="147">
        <f t="shared" si="15"/>
        <v>0</v>
      </c>
      <c r="V48" s="238">
        <f t="shared" si="16"/>
        <v>0</v>
      </c>
    </row>
    <row r="49" spans="1:22" s="176" customFormat="1" ht="12.75" hidden="1">
      <c r="A49" s="198">
        <v>44</v>
      </c>
      <c r="B49" s="68"/>
      <c r="C49" s="98"/>
      <c r="D49" s="114">
        <v>0</v>
      </c>
      <c r="E49" s="168">
        <f t="shared" si="5"/>
        <v>0</v>
      </c>
      <c r="F49" s="172">
        <f t="shared" si="17"/>
        <v>0</v>
      </c>
      <c r="G49" s="99">
        <f t="shared" si="18"/>
        <v>0</v>
      </c>
      <c r="H49" s="99">
        <f t="shared" si="19"/>
        <v>0</v>
      </c>
      <c r="I49" s="99">
        <f t="shared" si="20"/>
        <v>0</v>
      </c>
      <c r="J49" s="99">
        <f t="shared" si="21"/>
        <v>0</v>
      </c>
      <c r="K49" s="99">
        <f t="shared" si="22"/>
        <v>0</v>
      </c>
      <c r="L49" s="99">
        <f t="shared" si="23"/>
        <v>0</v>
      </c>
      <c r="M49" s="99">
        <f t="shared" si="24"/>
        <v>0</v>
      </c>
      <c r="N49" s="99">
        <v>0</v>
      </c>
      <c r="O49" s="173">
        <f t="shared" si="25"/>
        <v>0</v>
      </c>
      <c r="P49" s="99">
        <v>0</v>
      </c>
      <c r="Q49" s="99">
        <v>0</v>
      </c>
      <c r="R49" s="99">
        <v>0</v>
      </c>
      <c r="S49" s="99">
        <v>0</v>
      </c>
      <c r="T49" s="99">
        <v>0</v>
      </c>
      <c r="U49" s="147">
        <f t="shared" si="15"/>
        <v>0</v>
      </c>
      <c r="V49" s="238">
        <f t="shared" si="16"/>
        <v>0</v>
      </c>
    </row>
    <row r="50" spans="1:22" s="176" customFormat="1" ht="12.75" hidden="1">
      <c r="A50" s="198">
        <v>45</v>
      </c>
      <c r="B50" s="68"/>
      <c r="C50" s="98"/>
      <c r="D50" s="114">
        <v>0</v>
      </c>
      <c r="E50" s="168">
        <f t="shared" si="5"/>
        <v>0</v>
      </c>
      <c r="F50" s="172">
        <f t="shared" si="17"/>
        <v>0</v>
      </c>
      <c r="G50" s="99">
        <f t="shared" si="18"/>
        <v>0</v>
      </c>
      <c r="H50" s="99">
        <f t="shared" si="19"/>
        <v>0</v>
      </c>
      <c r="I50" s="99">
        <f t="shared" si="20"/>
        <v>0</v>
      </c>
      <c r="J50" s="99">
        <f t="shared" si="21"/>
        <v>0</v>
      </c>
      <c r="K50" s="99">
        <f t="shared" si="22"/>
        <v>0</v>
      </c>
      <c r="L50" s="99">
        <f t="shared" si="23"/>
        <v>0</v>
      </c>
      <c r="M50" s="99">
        <f t="shared" si="24"/>
        <v>0</v>
      </c>
      <c r="N50" s="99">
        <v>0</v>
      </c>
      <c r="O50" s="173">
        <f t="shared" si="25"/>
        <v>0</v>
      </c>
      <c r="P50" s="99">
        <v>0</v>
      </c>
      <c r="Q50" s="99">
        <v>0</v>
      </c>
      <c r="R50" s="99">
        <v>0</v>
      </c>
      <c r="S50" s="99">
        <v>0</v>
      </c>
      <c r="T50" s="99">
        <v>0</v>
      </c>
      <c r="U50" s="147">
        <f t="shared" si="15"/>
        <v>0</v>
      </c>
      <c r="V50" s="238">
        <f t="shared" si="16"/>
        <v>0</v>
      </c>
    </row>
    <row r="51" spans="1:22" s="176" customFormat="1" ht="12.75" hidden="1">
      <c r="A51" s="198">
        <v>46</v>
      </c>
      <c r="B51" s="68"/>
      <c r="C51" s="98"/>
      <c r="D51" s="114">
        <v>0</v>
      </c>
      <c r="E51" s="168">
        <f t="shared" si="5"/>
        <v>0</v>
      </c>
      <c r="F51" s="172">
        <f t="shared" si="17"/>
        <v>0</v>
      </c>
      <c r="G51" s="99">
        <f t="shared" si="18"/>
        <v>0</v>
      </c>
      <c r="H51" s="99">
        <f t="shared" si="19"/>
        <v>0</v>
      </c>
      <c r="I51" s="99">
        <f t="shared" si="20"/>
        <v>0</v>
      </c>
      <c r="J51" s="99">
        <f t="shared" si="21"/>
        <v>0</v>
      </c>
      <c r="K51" s="99">
        <f t="shared" si="22"/>
        <v>0</v>
      </c>
      <c r="L51" s="99">
        <f t="shared" si="23"/>
        <v>0</v>
      </c>
      <c r="M51" s="99">
        <f t="shared" si="24"/>
        <v>0</v>
      </c>
      <c r="N51" s="99">
        <v>0</v>
      </c>
      <c r="O51" s="173">
        <f t="shared" si="25"/>
        <v>0</v>
      </c>
      <c r="P51" s="99">
        <v>0</v>
      </c>
      <c r="Q51" s="99">
        <v>0</v>
      </c>
      <c r="R51" s="99">
        <v>0</v>
      </c>
      <c r="S51" s="99">
        <v>0</v>
      </c>
      <c r="T51" s="99">
        <v>0</v>
      </c>
      <c r="U51" s="147">
        <f t="shared" si="15"/>
        <v>0</v>
      </c>
      <c r="V51" s="238">
        <f t="shared" si="16"/>
        <v>0</v>
      </c>
    </row>
    <row r="52" spans="1:22" s="176" customFormat="1" ht="12.75" hidden="1">
      <c r="A52" s="198">
        <v>47</v>
      </c>
      <c r="B52" s="68"/>
      <c r="C52" s="98"/>
      <c r="D52" s="114">
        <v>0</v>
      </c>
      <c r="E52" s="168">
        <f t="shared" si="5"/>
        <v>0</v>
      </c>
      <c r="F52" s="172">
        <f t="shared" si="17"/>
        <v>0</v>
      </c>
      <c r="G52" s="99">
        <f t="shared" si="18"/>
        <v>0</v>
      </c>
      <c r="H52" s="99">
        <f t="shared" si="19"/>
        <v>0</v>
      </c>
      <c r="I52" s="99">
        <f t="shared" si="20"/>
        <v>0</v>
      </c>
      <c r="J52" s="99">
        <f t="shared" si="21"/>
        <v>0</v>
      </c>
      <c r="K52" s="99">
        <f t="shared" si="22"/>
        <v>0</v>
      </c>
      <c r="L52" s="99">
        <f t="shared" si="23"/>
        <v>0</v>
      </c>
      <c r="M52" s="99">
        <f t="shared" si="24"/>
        <v>0</v>
      </c>
      <c r="N52" s="99">
        <v>0</v>
      </c>
      <c r="O52" s="173">
        <f t="shared" si="25"/>
        <v>0</v>
      </c>
      <c r="P52" s="99">
        <v>0</v>
      </c>
      <c r="Q52" s="99">
        <v>0</v>
      </c>
      <c r="R52" s="99">
        <v>0</v>
      </c>
      <c r="S52" s="99">
        <v>0</v>
      </c>
      <c r="T52" s="99">
        <v>0</v>
      </c>
      <c r="U52" s="147">
        <f t="shared" si="15"/>
        <v>0</v>
      </c>
      <c r="V52" s="238">
        <f t="shared" si="16"/>
        <v>0</v>
      </c>
    </row>
    <row r="53" spans="1:22" s="176" customFormat="1" ht="12.75" hidden="1">
      <c r="A53" s="198">
        <v>48</v>
      </c>
      <c r="B53" s="68"/>
      <c r="C53" s="98"/>
      <c r="D53" s="114">
        <v>0</v>
      </c>
      <c r="E53" s="168">
        <f t="shared" si="5"/>
        <v>0</v>
      </c>
      <c r="F53" s="172">
        <f t="shared" si="17"/>
        <v>0</v>
      </c>
      <c r="G53" s="99">
        <f t="shared" si="18"/>
        <v>0</v>
      </c>
      <c r="H53" s="99">
        <f t="shared" si="19"/>
        <v>0</v>
      </c>
      <c r="I53" s="99">
        <f t="shared" si="20"/>
        <v>0</v>
      </c>
      <c r="J53" s="99">
        <f t="shared" si="21"/>
        <v>0</v>
      </c>
      <c r="K53" s="99">
        <f t="shared" si="22"/>
        <v>0</v>
      </c>
      <c r="L53" s="99">
        <f t="shared" si="23"/>
        <v>0</v>
      </c>
      <c r="M53" s="99">
        <f t="shared" si="24"/>
        <v>0</v>
      </c>
      <c r="N53" s="99">
        <v>0</v>
      </c>
      <c r="O53" s="173">
        <f t="shared" si="25"/>
        <v>0</v>
      </c>
      <c r="P53" s="99">
        <v>0</v>
      </c>
      <c r="Q53" s="99">
        <v>0</v>
      </c>
      <c r="R53" s="99">
        <v>0</v>
      </c>
      <c r="S53" s="99">
        <v>0</v>
      </c>
      <c r="T53" s="99">
        <v>0</v>
      </c>
      <c r="U53" s="147">
        <f t="shared" si="15"/>
        <v>0</v>
      </c>
      <c r="V53" s="238">
        <f t="shared" si="16"/>
        <v>0</v>
      </c>
    </row>
    <row r="54" spans="1:22" s="176" customFormat="1" ht="12.75" hidden="1">
      <c r="A54" s="198">
        <v>49</v>
      </c>
      <c r="B54" s="68"/>
      <c r="C54" s="98"/>
      <c r="D54" s="114">
        <v>0</v>
      </c>
      <c r="E54" s="168">
        <f t="shared" si="5"/>
        <v>0</v>
      </c>
      <c r="F54" s="172">
        <f t="shared" si="17"/>
        <v>0</v>
      </c>
      <c r="G54" s="99">
        <f t="shared" si="18"/>
        <v>0</v>
      </c>
      <c r="H54" s="99">
        <f t="shared" si="19"/>
        <v>0</v>
      </c>
      <c r="I54" s="99">
        <f t="shared" si="20"/>
        <v>0</v>
      </c>
      <c r="J54" s="99">
        <f t="shared" si="21"/>
        <v>0</v>
      </c>
      <c r="K54" s="99">
        <f t="shared" si="22"/>
        <v>0</v>
      </c>
      <c r="L54" s="99">
        <f t="shared" si="23"/>
        <v>0</v>
      </c>
      <c r="M54" s="99">
        <f t="shared" si="24"/>
        <v>0</v>
      </c>
      <c r="N54" s="99">
        <v>0</v>
      </c>
      <c r="O54" s="173">
        <f t="shared" si="25"/>
        <v>0</v>
      </c>
      <c r="P54" s="99">
        <v>0</v>
      </c>
      <c r="Q54" s="99">
        <v>0</v>
      </c>
      <c r="R54" s="99">
        <v>0</v>
      </c>
      <c r="S54" s="99">
        <v>0</v>
      </c>
      <c r="T54" s="99">
        <v>0</v>
      </c>
      <c r="U54" s="147">
        <f t="shared" si="15"/>
        <v>0</v>
      </c>
      <c r="V54" s="238">
        <f t="shared" si="16"/>
        <v>0</v>
      </c>
    </row>
    <row r="55" spans="1:22" s="176" customFormat="1" ht="12.75" hidden="1">
      <c r="A55" s="198">
        <v>50</v>
      </c>
      <c r="B55" s="68"/>
      <c r="C55" s="98"/>
      <c r="D55" s="114">
        <v>0</v>
      </c>
      <c r="E55" s="168">
        <f t="shared" si="5"/>
        <v>0</v>
      </c>
      <c r="F55" s="172">
        <f t="shared" si="17"/>
        <v>0</v>
      </c>
      <c r="G55" s="99">
        <f t="shared" si="18"/>
        <v>0</v>
      </c>
      <c r="H55" s="99">
        <f t="shared" si="19"/>
        <v>0</v>
      </c>
      <c r="I55" s="99">
        <f t="shared" si="20"/>
        <v>0</v>
      </c>
      <c r="J55" s="99">
        <f t="shared" si="21"/>
        <v>0</v>
      </c>
      <c r="K55" s="99">
        <f t="shared" si="22"/>
        <v>0</v>
      </c>
      <c r="L55" s="99">
        <f t="shared" si="23"/>
        <v>0</v>
      </c>
      <c r="M55" s="99">
        <f t="shared" si="24"/>
        <v>0</v>
      </c>
      <c r="N55" s="99">
        <v>0</v>
      </c>
      <c r="O55" s="173">
        <f t="shared" si="25"/>
        <v>0</v>
      </c>
      <c r="P55" s="99">
        <v>0</v>
      </c>
      <c r="Q55" s="99">
        <v>0</v>
      </c>
      <c r="R55" s="99">
        <v>0</v>
      </c>
      <c r="S55" s="99">
        <v>0</v>
      </c>
      <c r="T55" s="99">
        <v>0</v>
      </c>
      <c r="U55" s="147">
        <f t="shared" si="15"/>
        <v>0</v>
      </c>
      <c r="V55" s="238">
        <f t="shared" si="16"/>
        <v>0</v>
      </c>
    </row>
    <row r="56" spans="1:22" s="176" customFormat="1" ht="12.75" hidden="1">
      <c r="A56" s="198">
        <v>51</v>
      </c>
      <c r="B56" s="68"/>
      <c r="C56" s="98"/>
      <c r="D56" s="114">
        <v>0</v>
      </c>
      <c r="E56" s="168">
        <f t="shared" si="5"/>
        <v>0</v>
      </c>
      <c r="F56" s="172">
        <f t="shared" si="17"/>
        <v>0</v>
      </c>
      <c r="G56" s="99">
        <f t="shared" si="18"/>
        <v>0</v>
      </c>
      <c r="H56" s="99">
        <f t="shared" si="19"/>
        <v>0</v>
      </c>
      <c r="I56" s="99">
        <f t="shared" si="20"/>
        <v>0</v>
      </c>
      <c r="J56" s="99">
        <f t="shared" si="21"/>
        <v>0</v>
      </c>
      <c r="K56" s="99">
        <f t="shared" si="22"/>
        <v>0</v>
      </c>
      <c r="L56" s="99">
        <f t="shared" si="23"/>
        <v>0</v>
      </c>
      <c r="M56" s="99">
        <f t="shared" si="24"/>
        <v>0</v>
      </c>
      <c r="N56" s="99">
        <v>0</v>
      </c>
      <c r="O56" s="173">
        <f t="shared" si="25"/>
        <v>0</v>
      </c>
      <c r="P56" s="99">
        <v>0</v>
      </c>
      <c r="Q56" s="99">
        <v>0</v>
      </c>
      <c r="R56" s="99">
        <v>0</v>
      </c>
      <c r="S56" s="99">
        <v>0</v>
      </c>
      <c r="T56" s="99">
        <v>0</v>
      </c>
      <c r="U56" s="147">
        <f t="shared" si="15"/>
        <v>0</v>
      </c>
      <c r="V56" s="238">
        <f t="shared" si="16"/>
        <v>0</v>
      </c>
    </row>
    <row r="57" spans="1:22" s="176" customFormat="1" ht="12.75" hidden="1">
      <c r="A57" s="198">
        <v>52</v>
      </c>
      <c r="B57" s="68"/>
      <c r="C57" s="98"/>
      <c r="D57" s="114">
        <v>0</v>
      </c>
      <c r="E57" s="168">
        <f t="shared" si="5"/>
        <v>0</v>
      </c>
      <c r="F57" s="172">
        <f t="shared" si="17"/>
        <v>0</v>
      </c>
      <c r="G57" s="99">
        <f t="shared" si="18"/>
        <v>0</v>
      </c>
      <c r="H57" s="99">
        <f t="shared" si="19"/>
        <v>0</v>
      </c>
      <c r="I57" s="99">
        <f t="shared" si="20"/>
        <v>0</v>
      </c>
      <c r="J57" s="99">
        <f t="shared" si="21"/>
        <v>0</v>
      </c>
      <c r="K57" s="99">
        <f t="shared" si="22"/>
        <v>0</v>
      </c>
      <c r="L57" s="99">
        <f t="shared" si="23"/>
        <v>0</v>
      </c>
      <c r="M57" s="99">
        <f t="shared" si="24"/>
        <v>0</v>
      </c>
      <c r="N57" s="99">
        <v>0</v>
      </c>
      <c r="O57" s="173">
        <f t="shared" si="25"/>
        <v>0</v>
      </c>
      <c r="P57" s="99">
        <v>0</v>
      </c>
      <c r="Q57" s="99">
        <v>0</v>
      </c>
      <c r="R57" s="99">
        <v>0</v>
      </c>
      <c r="S57" s="99">
        <v>0</v>
      </c>
      <c r="T57" s="99">
        <v>0</v>
      </c>
      <c r="U57" s="147">
        <f t="shared" si="15"/>
        <v>0</v>
      </c>
      <c r="V57" s="238">
        <f t="shared" si="16"/>
        <v>0</v>
      </c>
    </row>
    <row r="58" spans="1:22" s="176" customFormat="1" ht="12.75" hidden="1">
      <c r="A58" s="198">
        <v>53</v>
      </c>
      <c r="B58" s="68"/>
      <c r="C58" s="98"/>
      <c r="D58" s="114">
        <v>0</v>
      </c>
      <c r="E58" s="168">
        <f t="shared" si="5"/>
        <v>0</v>
      </c>
      <c r="F58" s="172">
        <f t="shared" si="17"/>
        <v>0</v>
      </c>
      <c r="G58" s="99">
        <f t="shared" si="18"/>
        <v>0</v>
      </c>
      <c r="H58" s="99">
        <f t="shared" si="19"/>
        <v>0</v>
      </c>
      <c r="I58" s="99">
        <f t="shared" si="20"/>
        <v>0</v>
      </c>
      <c r="J58" s="99">
        <f t="shared" si="21"/>
        <v>0</v>
      </c>
      <c r="K58" s="99">
        <f t="shared" si="22"/>
        <v>0</v>
      </c>
      <c r="L58" s="99">
        <f t="shared" si="23"/>
        <v>0</v>
      </c>
      <c r="M58" s="99">
        <f t="shared" si="24"/>
        <v>0</v>
      </c>
      <c r="N58" s="99">
        <v>0</v>
      </c>
      <c r="O58" s="173">
        <f t="shared" si="25"/>
        <v>0</v>
      </c>
      <c r="P58" s="99">
        <v>0</v>
      </c>
      <c r="Q58" s="99">
        <v>0</v>
      </c>
      <c r="R58" s="99">
        <v>0</v>
      </c>
      <c r="S58" s="99">
        <v>0</v>
      </c>
      <c r="T58" s="99">
        <v>0</v>
      </c>
      <c r="U58" s="147">
        <f t="shared" si="15"/>
        <v>0</v>
      </c>
      <c r="V58" s="238">
        <f t="shared" si="16"/>
        <v>0</v>
      </c>
    </row>
    <row r="59" spans="1:22" s="176" customFormat="1" ht="12.75" hidden="1">
      <c r="A59" s="198">
        <v>54</v>
      </c>
      <c r="B59" s="68"/>
      <c r="C59" s="98"/>
      <c r="D59" s="114">
        <v>0</v>
      </c>
      <c r="E59" s="168">
        <f t="shared" si="5"/>
        <v>0</v>
      </c>
      <c r="F59" s="172">
        <f t="shared" si="17"/>
        <v>0</v>
      </c>
      <c r="G59" s="99">
        <f t="shared" si="18"/>
        <v>0</v>
      </c>
      <c r="H59" s="99">
        <f t="shared" si="19"/>
        <v>0</v>
      </c>
      <c r="I59" s="99">
        <f t="shared" si="20"/>
        <v>0</v>
      </c>
      <c r="J59" s="99">
        <f t="shared" si="21"/>
        <v>0</v>
      </c>
      <c r="K59" s="99">
        <f t="shared" si="22"/>
        <v>0</v>
      </c>
      <c r="L59" s="99">
        <f t="shared" si="23"/>
        <v>0</v>
      </c>
      <c r="M59" s="99">
        <f t="shared" si="24"/>
        <v>0</v>
      </c>
      <c r="N59" s="99">
        <v>0</v>
      </c>
      <c r="O59" s="173">
        <f t="shared" si="25"/>
        <v>0</v>
      </c>
      <c r="P59" s="99">
        <v>0</v>
      </c>
      <c r="Q59" s="99">
        <v>0</v>
      </c>
      <c r="R59" s="99">
        <v>0</v>
      </c>
      <c r="S59" s="99">
        <v>0</v>
      </c>
      <c r="T59" s="99">
        <v>0</v>
      </c>
      <c r="U59" s="147">
        <f t="shared" si="15"/>
        <v>0</v>
      </c>
      <c r="V59" s="238">
        <f t="shared" si="16"/>
        <v>0</v>
      </c>
    </row>
    <row r="60" spans="1:22" s="176" customFormat="1" ht="12.75" hidden="1">
      <c r="A60" s="198">
        <v>55</v>
      </c>
      <c r="B60" s="68"/>
      <c r="C60" s="98"/>
      <c r="D60" s="114">
        <v>0</v>
      </c>
      <c r="E60" s="168">
        <f t="shared" si="5"/>
        <v>0</v>
      </c>
      <c r="F60" s="172">
        <f t="shared" si="17"/>
        <v>0</v>
      </c>
      <c r="G60" s="99">
        <f t="shared" si="18"/>
        <v>0</v>
      </c>
      <c r="H60" s="99">
        <f t="shared" si="19"/>
        <v>0</v>
      </c>
      <c r="I60" s="99">
        <f t="shared" si="20"/>
        <v>0</v>
      </c>
      <c r="J60" s="99">
        <f t="shared" si="21"/>
        <v>0</v>
      </c>
      <c r="K60" s="99">
        <f t="shared" si="22"/>
        <v>0</v>
      </c>
      <c r="L60" s="99">
        <f t="shared" si="23"/>
        <v>0</v>
      </c>
      <c r="M60" s="99">
        <f t="shared" si="24"/>
        <v>0</v>
      </c>
      <c r="N60" s="99">
        <v>0</v>
      </c>
      <c r="O60" s="173">
        <f t="shared" si="25"/>
        <v>0</v>
      </c>
      <c r="P60" s="99">
        <v>0</v>
      </c>
      <c r="Q60" s="99">
        <v>0</v>
      </c>
      <c r="R60" s="99">
        <v>0</v>
      </c>
      <c r="S60" s="99">
        <v>0</v>
      </c>
      <c r="T60" s="99">
        <v>0</v>
      </c>
      <c r="U60" s="147">
        <f t="shared" si="15"/>
        <v>0</v>
      </c>
      <c r="V60" s="238">
        <f t="shared" si="16"/>
        <v>0</v>
      </c>
    </row>
    <row r="61" spans="1:22" s="176" customFormat="1" ht="12.75" hidden="1">
      <c r="A61" s="198">
        <v>56</v>
      </c>
      <c r="B61" s="68"/>
      <c r="C61" s="98"/>
      <c r="D61" s="114">
        <v>0</v>
      </c>
      <c r="E61" s="168">
        <f t="shared" si="5"/>
        <v>0</v>
      </c>
      <c r="F61" s="172">
        <f t="shared" si="17"/>
        <v>0</v>
      </c>
      <c r="G61" s="99">
        <f t="shared" si="18"/>
        <v>0</v>
      </c>
      <c r="H61" s="99">
        <f t="shared" si="19"/>
        <v>0</v>
      </c>
      <c r="I61" s="99">
        <f t="shared" si="20"/>
        <v>0</v>
      </c>
      <c r="J61" s="99">
        <f t="shared" si="21"/>
        <v>0</v>
      </c>
      <c r="K61" s="99">
        <f t="shared" si="22"/>
        <v>0</v>
      </c>
      <c r="L61" s="99">
        <f t="shared" si="23"/>
        <v>0</v>
      </c>
      <c r="M61" s="99">
        <f t="shared" si="24"/>
        <v>0</v>
      </c>
      <c r="N61" s="99">
        <v>0</v>
      </c>
      <c r="O61" s="173">
        <f t="shared" si="25"/>
        <v>0</v>
      </c>
      <c r="P61" s="99">
        <v>0</v>
      </c>
      <c r="Q61" s="99">
        <v>0</v>
      </c>
      <c r="R61" s="99">
        <v>0</v>
      </c>
      <c r="S61" s="99">
        <v>0</v>
      </c>
      <c r="T61" s="99">
        <v>0</v>
      </c>
      <c r="U61" s="147">
        <f t="shared" si="15"/>
        <v>0</v>
      </c>
      <c r="V61" s="238">
        <f t="shared" si="16"/>
        <v>0</v>
      </c>
    </row>
    <row r="62" spans="1:22" s="176" customFormat="1" ht="12.75" hidden="1">
      <c r="A62" s="198">
        <v>57</v>
      </c>
      <c r="B62" s="68"/>
      <c r="C62" s="98"/>
      <c r="D62" s="114">
        <v>0</v>
      </c>
      <c r="E62" s="168">
        <f t="shared" si="5"/>
        <v>0</v>
      </c>
      <c r="F62" s="172">
        <f t="shared" si="17"/>
        <v>0</v>
      </c>
      <c r="G62" s="99">
        <f t="shared" si="18"/>
        <v>0</v>
      </c>
      <c r="H62" s="99">
        <f t="shared" si="19"/>
        <v>0</v>
      </c>
      <c r="I62" s="99">
        <f t="shared" si="20"/>
        <v>0</v>
      </c>
      <c r="J62" s="99">
        <f t="shared" si="21"/>
        <v>0</v>
      </c>
      <c r="K62" s="99">
        <f t="shared" si="22"/>
        <v>0</v>
      </c>
      <c r="L62" s="99">
        <f t="shared" si="23"/>
        <v>0</v>
      </c>
      <c r="M62" s="99">
        <f t="shared" si="24"/>
        <v>0</v>
      </c>
      <c r="N62" s="99">
        <v>0</v>
      </c>
      <c r="O62" s="173">
        <f t="shared" si="25"/>
        <v>0</v>
      </c>
      <c r="P62" s="99">
        <v>0</v>
      </c>
      <c r="Q62" s="99">
        <v>0</v>
      </c>
      <c r="R62" s="99">
        <v>0</v>
      </c>
      <c r="S62" s="99">
        <v>0</v>
      </c>
      <c r="T62" s="99">
        <v>0</v>
      </c>
      <c r="U62" s="147">
        <f t="shared" si="15"/>
        <v>0</v>
      </c>
      <c r="V62" s="238">
        <f t="shared" si="16"/>
        <v>0</v>
      </c>
    </row>
    <row r="63" spans="1:22" s="176" customFormat="1" ht="12.75" hidden="1">
      <c r="A63" s="198">
        <v>58</v>
      </c>
      <c r="B63" s="68"/>
      <c r="C63" s="98"/>
      <c r="D63" s="114">
        <v>0</v>
      </c>
      <c r="E63" s="168">
        <f t="shared" si="5"/>
        <v>0</v>
      </c>
      <c r="F63" s="172">
        <f t="shared" si="17"/>
        <v>0</v>
      </c>
      <c r="G63" s="99">
        <f t="shared" si="18"/>
        <v>0</v>
      </c>
      <c r="H63" s="99">
        <f t="shared" si="19"/>
        <v>0</v>
      </c>
      <c r="I63" s="99">
        <f t="shared" si="20"/>
        <v>0</v>
      </c>
      <c r="J63" s="99">
        <f t="shared" si="21"/>
        <v>0</v>
      </c>
      <c r="K63" s="99">
        <f t="shared" si="22"/>
        <v>0</v>
      </c>
      <c r="L63" s="99">
        <f t="shared" si="23"/>
        <v>0</v>
      </c>
      <c r="M63" s="99">
        <f t="shared" si="24"/>
        <v>0</v>
      </c>
      <c r="N63" s="99">
        <v>0</v>
      </c>
      <c r="O63" s="173">
        <f t="shared" si="25"/>
        <v>0</v>
      </c>
      <c r="P63" s="99">
        <v>0</v>
      </c>
      <c r="Q63" s="99">
        <v>0</v>
      </c>
      <c r="R63" s="99">
        <v>0</v>
      </c>
      <c r="S63" s="99">
        <v>0</v>
      </c>
      <c r="T63" s="99">
        <v>0</v>
      </c>
      <c r="U63" s="147">
        <f t="shared" si="15"/>
        <v>0</v>
      </c>
      <c r="V63" s="238">
        <f t="shared" si="16"/>
        <v>0</v>
      </c>
    </row>
    <row r="64" spans="1:22" s="176" customFormat="1" ht="12.75" hidden="1">
      <c r="A64" s="198">
        <v>59</v>
      </c>
      <c r="B64" s="68"/>
      <c r="C64" s="98"/>
      <c r="D64" s="114">
        <v>0</v>
      </c>
      <c r="E64" s="168">
        <f t="shared" si="5"/>
        <v>0</v>
      </c>
      <c r="F64" s="172">
        <f t="shared" si="17"/>
        <v>0</v>
      </c>
      <c r="G64" s="99">
        <f t="shared" si="18"/>
        <v>0</v>
      </c>
      <c r="H64" s="99">
        <f t="shared" si="19"/>
        <v>0</v>
      </c>
      <c r="I64" s="99">
        <f t="shared" si="20"/>
        <v>0</v>
      </c>
      <c r="J64" s="99">
        <f t="shared" si="21"/>
        <v>0</v>
      </c>
      <c r="K64" s="99">
        <f t="shared" si="22"/>
        <v>0</v>
      </c>
      <c r="L64" s="99">
        <f t="shared" si="23"/>
        <v>0</v>
      </c>
      <c r="M64" s="99">
        <f t="shared" si="24"/>
        <v>0</v>
      </c>
      <c r="N64" s="99">
        <v>0</v>
      </c>
      <c r="O64" s="173">
        <f t="shared" si="25"/>
        <v>0</v>
      </c>
      <c r="P64" s="99">
        <v>0</v>
      </c>
      <c r="Q64" s="99">
        <v>0</v>
      </c>
      <c r="R64" s="99">
        <v>0</v>
      </c>
      <c r="S64" s="99">
        <v>0</v>
      </c>
      <c r="T64" s="99">
        <v>0</v>
      </c>
      <c r="U64" s="147">
        <f t="shared" si="15"/>
        <v>0</v>
      </c>
      <c r="V64" s="238">
        <f t="shared" si="16"/>
        <v>0</v>
      </c>
    </row>
    <row r="65" spans="1:22" s="176" customFormat="1" ht="12.75" hidden="1">
      <c r="A65" s="198">
        <v>60</v>
      </c>
      <c r="B65" s="68"/>
      <c r="C65" s="98"/>
      <c r="D65" s="114">
        <v>0</v>
      </c>
      <c r="E65" s="168">
        <f t="shared" si="5"/>
        <v>0</v>
      </c>
      <c r="F65" s="172">
        <f t="shared" si="17"/>
        <v>0</v>
      </c>
      <c r="G65" s="99">
        <f t="shared" si="18"/>
        <v>0</v>
      </c>
      <c r="H65" s="99">
        <f t="shared" si="19"/>
        <v>0</v>
      </c>
      <c r="I65" s="99">
        <f t="shared" si="20"/>
        <v>0</v>
      </c>
      <c r="J65" s="99">
        <f t="shared" si="21"/>
        <v>0</v>
      </c>
      <c r="K65" s="99">
        <f t="shared" si="22"/>
        <v>0</v>
      </c>
      <c r="L65" s="99">
        <f t="shared" si="23"/>
        <v>0</v>
      </c>
      <c r="M65" s="99">
        <f t="shared" si="24"/>
        <v>0</v>
      </c>
      <c r="N65" s="99">
        <v>0</v>
      </c>
      <c r="O65" s="173">
        <f t="shared" si="25"/>
        <v>0</v>
      </c>
      <c r="P65" s="99">
        <v>0</v>
      </c>
      <c r="Q65" s="99">
        <v>0</v>
      </c>
      <c r="R65" s="99">
        <v>0</v>
      </c>
      <c r="S65" s="99">
        <v>0</v>
      </c>
      <c r="T65" s="99">
        <v>0</v>
      </c>
      <c r="U65" s="147">
        <f t="shared" si="15"/>
        <v>0</v>
      </c>
      <c r="V65" s="238">
        <f t="shared" si="16"/>
        <v>0</v>
      </c>
    </row>
    <row r="66" spans="1:22" s="176" customFormat="1" ht="12.75" hidden="1">
      <c r="A66" s="198">
        <v>61</v>
      </c>
      <c r="B66" s="68"/>
      <c r="C66" s="98"/>
      <c r="D66" s="114">
        <v>0</v>
      </c>
      <c r="E66" s="168">
        <f t="shared" si="5"/>
        <v>0</v>
      </c>
      <c r="F66" s="172">
        <f t="shared" si="17"/>
        <v>0</v>
      </c>
      <c r="G66" s="99">
        <f t="shared" si="18"/>
        <v>0</v>
      </c>
      <c r="H66" s="99">
        <f t="shared" si="19"/>
        <v>0</v>
      </c>
      <c r="I66" s="99">
        <f t="shared" si="20"/>
        <v>0</v>
      </c>
      <c r="J66" s="99">
        <f t="shared" si="21"/>
        <v>0</v>
      </c>
      <c r="K66" s="99">
        <f t="shared" si="22"/>
        <v>0</v>
      </c>
      <c r="L66" s="99">
        <f t="shared" si="23"/>
        <v>0</v>
      </c>
      <c r="M66" s="99">
        <f t="shared" si="24"/>
        <v>0</v>
      </c>
      <c r="N66" s="99">
        <v>0</v>
      </c>
      <c r="O66" s="173">
        <f t="shared" si="25"/>
        <v>0</v>
      </c>
      <c r="P66" s="99">
        <v>0</v>
      </c>
      <c r="Q66" s="99">
        <v>0</v>
      </c>
      <c r="R66" s="99">
        <v>0</v>
      </c>
      <c r="S66" s="99">
        <v>0</v>
      </c>
      <c r="T66" s="99">
        <v>0</v>
      </c>
      <c r="U66" s="147">
        <f t="shared" si="15"/>
        <v>0</v>
      </c>
      <c r="V66" s="238">
        <f t="shared" si="16"/>
        <v>0</v>
      </c>
    </row>
    <row r="67" spans="1:22" s="176" customFormat="1" ht="12.75" hidden="1">
      <c r="A67" s="198">
        <v>62</v>
      </c>
      <c r="B67" s="68"/>
      <c r="C67" s="98"/>
      <c r="D67" s="114">
        <v>0</v>
      </c>
      <c r="E67" s="168">
        <f t="shared" si="5"/>
        <v>0</v>
      </c>
      <c r="F67" s="172">
        <f t="shared" si="17"/>
        <v>0</v>
      </c>
      <c r="G67" s="99">
        <f t="shared" si="18"/>
        <v>0</v>
      </c>
      <c r="H67" s="99">
        <f t="shared" si="19"/>
        <v>0</v>
      </c>
      <c r="I67" s="99">
        <f t="shared" si="20"/>
        <v>0</v>
      </c>
      <c r="J67" s="99">
        <f t="shared" si="21"/>
        <v>0</v>
      </c>
      <c r="K67" s="99">
        <f t="shared" si="22"/>
        <v>0</v>
      </c>
      <c r="L67" s="99">
        <f t="shared" si="23"/>
        <v>0</v>
      </c>
      <c r="M67" s="99">
        <f t="shared" si="24"/>
        <v>0</v>
      </c>
      <c r="N67" s="99">
        <v>0</v>
      </c>
      <c r="O67" s="173">
        <f t="shared" si="25"/>
        <v>0</v>
      </c>
      <c r="P67" s="99">
        <v>0</v>
      </c>
      <c r="Q67" s="99">
        <v>0</v>
      </c>
      <c r="R67" s="99">
        <v>0</v>
      </c>
      <c r="S67" s="99">
        <v>0</v>
      </c>
      <c r="T67" s="99">
        <v>0</v>
      </c>
      <c r="U67" s="147">
        <f t="shared" si="15"/>
        <v>0</v>
      </c>
      <c r="V67" s="238">
        <f t="shared" si="16"/>
        <v>0</v>
      </c>
    </row>
    <row r="68" spans="1:22" s="176" customFormat="1" ht="12.75" hidden="1">
      <c r="A68" s="198">
        <v>63</v>
      </c>
      <c r="B68" s="68"/>
      <c r="C68" s="98"/>
      <c r="D68" s="114">
        <v>0</v>
      </c>
      <c r="E68" s="168">
        <f t="shared" si="5"/>
        <v>0</v>
      </c>
      <c r="F68" s="172">
        <f t="shared" si="17"/>
        <v>0</v>
      </c>
      <c r="G68" s="99">
        <f t="shared" si="18"/>
        <v>0</v>
      </c>
      <c r="H68" s="99">
        <f t="shared" si="19"/>
        <v>0</v>
      </c>
      <c r="I68" s="99">
        <f t="shared" si="20"/>
        <v>0</v>
      </c>
      <c r="J68" s="99">
        <f t="shared" si="21"/>
        <v>0</v>
      </c>
      <c r="K68" s="99">
        <f t="shared" si="22"/>
        <v>0</v>
      </c>
      <c r="L68" s="99">
        <f t="shared" si="23"/>
        <v>0</v>
      </c>
      <c r="M68" s="99">
        <f t="shared" si="24"/>
        <v>0</v>
      </c>
      <c r="N68" s="99">
        <v>0</v>
      </c>
      <c r="O68" s="173">
        <f t="shared" si="25"/>
        <v>0</v>
      </c>
      <c r="P68" s="99">
        <v>0</v>
      </c>
      <c r="Q68" s="99">
        <v>0</v>
      </c>
      <c r="R68" s="99">
        <v>0</v>
      </c>
      <c r="S68" s="99">
        <v>0</v>
      </c>
      <c r="T68" s="99">
        <v>0</v>
      </c>
      <c r="U68" s="147">
        <f t="shared" si="15"/>
        <v>0</v>
      </c>
      <c r="V68" s="238">
        <f t="shared" si="16"/>
        <v>0</v>
      </c>
    </row>
    <row r="69" spans="1:22" s="176" customFormat="1" ht="12.75" hidden="1">
      <c r="A69" s="198">
        <v>64</v>
      </c>
      <c r="B69" s="68"/>
      <c r="C69" s="98"/>
      <c r="D69" s="114">
        <v>0</v>
      </c>
      <c r="E69" s="168">
        <f t="shared" si="5"/>
        <v>0</v>
      </c>
      <c r="F69" s="172">
        <f t="shared" si="17"/>
        <v>0</v>
      </c>
      <c r="G69" s="99">
        <f t="shared" si="18"/>
        <v>0</v>
      </c>
      <c r="H69" s="99">
        <f t="shared" si="19"/>
        <v>0</v>
      </c>
      <c r="I69" s="99">
        <f t="shared" si="20"/>
        <v>0</v>
      </c>
      <c r="J69" s="99">
        <f t="shared" si="21"/>
        <v>0</v>
      </c>
      <c r="K69" s="99">
        <f t="shared" si="22"/>
        <v>0</v>
      </c>
      <c r="L69" s="99">
        <f t="shared" si="23"/>
        <v>0</v>
      </c>
      <c r="M69" s="99">
        <f t="shared" si="24"/>
        <v>0</v>
      </c>
      <c r="N69" s="99">
        <v>0</v>
      </c>
      <c r="O69" s="173">
        <f t="shared" si="25"/>
        <v>0</v>
      </c>
      <c r="P69" s="99">
        <v>0</v>
      </c>
      <c r="Q69" s="99">
        <v>0</v>
      </c>
      <c r="R69" s="99">
        <v>0</v>
      </c>
      <c r="S69" s="99">
        <v>0</v>
      </c>
      <c r="T69" s="99">
        <v>0</v>
      </c>
      <c r="U69" s="147">
        <f t="shared" si="15"/>
        <v>0</v>
      </c>
      <c r="V69" s="238">
        <f t="shared" si="16"/>
        <v>0</v>
      </c>
    </row>
    <row r="70" spans="1:22" s="176" customFormat="1" ht="12.75" hidden="1">
      <c r="A70" s="198">
        <v>65</v>
      </c>
      <c r="B70" s="68"/>
      <c r="C70" s="98"/>
      <c r="D70" s="114">
        <v>0</v>
      </c>
      <c r="E70" s="168">
        <f t="shared" si="5"/>
        <v>0</v>
      </c>
      <c r="F70" s="172">
        <f t="shared" si="17"/>
        <v>0</v>
      </c>
      <c r="G70" s="99">
        <f t="shared" si="18"/>
        <v>0</v>
      </c>
      <c r="H70" s="99">
        <f t="shared" si="19"/>
        <v>0</v>
      </c>
      <c r="I70" s="99">
        <f t="shared" si="20"/>
        <v>0</v>
      </c>
      <c r="J70" s="99">
        <f t="shared" si="21"/>
        <v>0</v>
      </c>
      <c r="K70" s="99">
        <f t="shared" si="22"/>
        <v>0</v>
      </c>
      <c r="L70" s="99">
        <f t="shared" si="23"/>
        <v>0</v>
      </c>
      <c r="M70" s="99">
        <f t="shared" si="24"/>
        <v>0</v>
      </c>
      <c r="N70" s="99">
        <v>0</v>
      </c>
      <c r="O70" s="173">
        <f t="shared" si="25"/>
        <v>0</v>
      </c>
      <c r="P70" s="99">
        <v>0</v>
      </c>
      <c r="Q70" s="99">
        <v>0</v>
      </c>
      <c r="R70" s="99">
        <v>0</v>
      </c>
      <c r="S70" s="99">
        <v>0</v>
      </c>
      <c r="T70" s="99">
        <v>0</v>
      </c>
      <c r="U70" s="147">
        <f t="shared" si="15"/>
        <v>0</v>
      </c>
      <c r="V70" s="238">
        <f t="shared" si="16"/>
        <v>0</v>
      </c>
    </row>
    <row r="71" spans="1:22" s="176" customFormat="1" ht="12.75" hidden="1">
      <c r="A71" s="198">
        <v>66</v>
      </c>
      <c r="B71" s="68"/>
      <c r="C71" s="98"/>
      <c r="D71" s="114">
        <v>0</v>
      </c>
      <c r="E71" s="168">
        <f t="shared" ref="E71:E105" si="26">C71*D71</f>
        <v>0</v>
      </c>
      <c r="F71" s="172">
        <f t="shared" si="17"/>
        <v>0</v>
      </c>
      <c r="G71" s="99">
        <f t="shared" si="18"/>
        <v>0</v>
      </c>
      <c r="H71" s="99">
        <f t="shared" si="19"/>
        <v>0</v>
      </c>
      <c r="I71" s="99">
        <f t="shared" si="20"/>
        <v>0</v>
      </c>
      <c r="J71" s="99">
        <f t="shared" si="21"/>
        <v>0</v>
      </c>
      <c r="K71" s="99">
        <f t="shared" si="22"/>
        <v>0</v>
      </c>
      <c r="L71" s="99">
        <f t="shared" ref="L71:L105" si="27">K71/3</f>
        <v>0</v>
      </c>
      <c r="M71" s="99">
        <f t="shared" ref="M71:M105" si="28">E71/12</f>
        <v>0</v>
      </c>
      <c r="N71" s="99">
        <v>0</v>
      </c>
      <c r="O71" s="173">
        <f t="shared" ref="O71:O105" si="29">SUM(F71:N71)</f>
        <v>0</v>
      </c>
      <c r="P71" s="99">
        <v>0</v>
      </c>
      <c r="Q71" s="99">
        <v>0</v>
      </c>
      <c r="R71" s="99">
        <v>0</v>
      </c>
      <c r="S71" s="99">
        <v>0</v>
      </c>
      <c r="T71" s="99">
        <v>0</v>
      </c>
      <c r="U71" s="147">
        <f t="shared" ref="U71:U105" si="30">SUM(P71:T71)</f>
        <v>0</v>
      </c>
      <c r="V71" s="238">
        <f t="shared" ref="V71:V105" si="31">E71+O71+U71</f>
        <v>0</v>
      </c>
    </row>
    <row r="72" spans="1:22" s="176" customFormat="1" ht="12.75" hidden="1">
      <c r="A72" s="198">
        <v>67</v>
      </c>
      <c r="B72" s="68"/>
      <c r="C72" s="98"/>
      <c r="D72" s="114">
        <v>0</v>
      </c>
      <c r="E72" s="168">
        <f t="shared" si="26"/>
        <v>0</v>
      </c>
      <c r="F72" s="172">
        <f t="shared" si="17"/>
        <v>0</v>
      </c>
      <c r="G72" s="99">
        <f t="shared" si="18"/>
        <v>0</v>
      </c>
      <c r="H72" s="99">
        <f t="shared" si="19"/>
        <v>0</v>
      </c>
      <c r="I72" s="99">
        <f t="shared" si="20"/>
        <v>0</v>
      </c>
      <c r="J72" s="99">
        <f t="shared" si="21"/>
        <v>0</v>
      </c>
      <c r="K72" s="99">
        <f t="shared" si="22"/>
        <v>0</v>
      </c>
      <c r="L72" s="99">
        <f t="shared" si="27"/>
        <v>0</v>
      </c>
      <c r="M72" s="99">
        <f t="shared" si="28"/>
        <v>0</v>
      </c>
      <c r="N72" s="99">
        <v>0</v>
      </c>
      <c r="O72" s="173">
        <f t="shared" si="29"/>
        <v>0</v>
      </c>
      <c r="P72" s="99">
        <v>0</v>
      </c>
      <c r="Q72" s="99">
        <v>0</v>
      </c>
      <c r="R72" s="99">
        <v>0</v>
      </c>
      <c r="S72" s="99">
        <v>0</v>
      </c>
      <c r="T72" s="99">
        <v>0</v>
      </c>
      <c r="U72" s="147">
        <f t="shared" si="30"/>
        <v>0</v>
      </c>
      <c r="V72" s="238">
        <f t="shared" si="31"/>
        <v>0</v>
      </c>
    </row>
    <row r="73" spans="1:22" s="176" customFormat="1" ht="12.75" hidden="1">
      <c r="A73" s="198">
        <v>68</v>
      </c>
      <c r="B73" s="68"/>
      <c r="C73" s="98"/>
      <c r="D73" s="114">
        <v>0</v>
      </c>
      <c r="E73" s="168">
        <f t="shared" si="26"/>
        <v>0</v>
      </c>
      <c r="F73" s="172">
        <f t="shared" si="17"/>
        <v>0</v>
      </c>
      <c r="G73" s="99">
        <f t="shared" si="18"/>
        <v>0</v>
      </c>
      <c r="H73" s="99">
        <f t="shared" si="19"/>
        <v>0</v>
      </c>
      <c r="I73" s="99">
        <f t="shared" si="20"/>
        <v>0</v>
      </c>
      <c r="J73" s="99">
        <f t="shared" si="21"/>
        <v>0</v>
      </c>
      <c r="K73" s="99">
        <f t="shared" si="22"/>
        <v>0</v>
      </c>
      <c r="L73" s="99">
        <f t="shared" si="27"/>
        <v>0</v>
      </c>
      <c r="M73" s="99">
        <f t="shared" si="28"/>
        <v>0</v>
      </c>
      <c r="N73" s="99">
        <v>0</v>
      </c>
      <c r="O73" s="173">
        <f t="shared" si="29"/>
        <v>0</v>
      </c>
      <c r="P73" s="99">
        <v>0</v>
      </c>
      <c r="Q73" s="99">
        <v>0</v>
      </c>
      <c r="R73" s="99">
        <v>0</v>
      </c>
      <c r="S73" s="99">
        <v>0</v>
      </c>
      <c r="T73" s="99">
        <v>0</v>
      </c>
      <c r="U73" s="147">
        <f t="shared" si="30"/>
        <v>0</v>
      </c>
      <c r="V73" s="238">
        <f t="shared" si="31"/>
        <v>0</v>
      </c>
    </row>
    <row r="74" spans="1:22" s="176" customFormat="1" ht="12.75" hidden="1">
      <c r="A74" s="198">
        <v>69</v>
      </c>
      <c r="B74" s="68"/>
      <c r="C74" s="98"/>
      <c r="D74" s="114">
        <v>0</v>
      </c>
      <c r="E74" s="168">
        <f t="shared" si="26"/>
        <v>0</v>
      </c>
      <c r="F74" s="172">
        <f t="shared" si="17"/>
        <v>0</v>
      </c>
      <c r="G74" s="99">
        <f t="shared" si="18"/>
        <v>0</v>
      </c>
      <c r="H74" s="99">
        <f t="shared" si="19"/>
        <v>0</v>
      </c>
      <c r="I74" s="99">
        <f t="shared" si="20"/>
        <v>0</v>
      </c>
      <c r="J74" s="99">
        <f t="shared" si="21"/>
        <v>0</v>
      </c>
      <c r="K74" s="99">
        <f t="shared" si="22"/>
        <v>0</v>
      </c>
      <c r="L74" s="99">
        <f t="shared" si="27"/>
        <v>0</v>
      </c>
      <c r="M74" s="99">
        <f t="shared" si="28"/>
        <v>0</v>
      </c>
      <c r="N74" s="99">
        <v>0</v>
      </c>
      <c r="O74" s="173">
        <f t="shared" si="29"/>
        <v>0</v>
      </c>
      <c r="P74" s="99">
        <v>0</v>
      </c>
      <c r="Q74" s="99">
        <v>0</v>
      </c>
      <c r="R74" s="99">
        <v>0</v>
      </c>
      <c r="S74" s="99">
        <v>0</v>
      </c>
      <c r="T74" s="99">
        <v>0</v>
      </c>
      <c r="U74" s="147">
        <f t="shared" si="30"/>
        <v>0</v>
      </c>
      <c r="V74" s="238">
        <f t="shared" si="31"/>
        <v>0</v>
      </c>
    </row>
    <row r="75" spans="1:22" s="176" customFormat="1" ht="12.75" hidden="1">
      <c r="A75" s="198">
        <v>70</v>
      </c>
      <c r="B75" s="68"/>
      <c r="C75" s="98"/>
      <c r="D75" s="114">
        <v>0</v>
      </c>
      <c r="E75" s="168">
        <f t="shared" si="26"/>
        <v>0</v>
      </c>
      <c r="F75" s="172">
        <f t="shared" si="17"/>
        <v>0</v>
      </c>
      <c r="G75" s="99">
        <f t="shared" si="18"/>
        <v>0</v>
      </c>
      <c r="H75" s="99">
        <f t="shared" si="19"/>
        <v>0</v>
      </c>
      <c r="I75" s="99">
        <f t="shared" si="20"/>
        <v>0</v>
      </c>
      <c r="J75" s="99">
        <f t="shared" si="21"/>
        <v>0</v>
      </c>
      <c r="K75" s="99">
        <f t="shared" si="22"/>
        <v>0</v>
      </c>
      <c r="L75" s="99">
        <f t="shared" si="27"/>
        <v>0</v>
      </c>
      <c r="M75" s="99">
        <f t="shared" si="28"/>
        <v>0</v>
      </c>
      <c r="N75" s="99">
        <v>0</v>
      </c>
      <c r="O75" s="173">
        <f t="shared" si="29"/>
        <v>0</v>
      </c>
      <c r="P75" s="99">
        <v>0</v>
      </c>
      <c r="Q75" s="99">
        <v>0</v>
      </c>
      <c r="R75" s="99">
        <v>0</v>
      </c>
      <c r="S75" s="99">
        <v>0</v>
      </c>
      <c r="T75" s="99">
        <v>0</v>
      </c>
      <c r="U75" s="147">
        <f t="shared" si="30"/>
        <v>0</v>
      </c>
      <c r="V75" s="238">
        <f t="shared" si="31"/>
        <v>0</v>
      </c>
    </row>
    <row r="76" spans="1:22" s="176" customFormat="1" ht="12.75" hidden="1">
      <c r="A76" s="198">
        <v>71</v>
      </c>
      <c r="B76" s="68"/>
      <c r="C76" s="98"/>
      <c r="D76" s="114">
        <v>0</v>
      </c>
      <c r="E76" s="168">
        <f t="shared" si="26"/>
        <v>0</v>
      </c>
      <c r="F76" s="172">
        <f t="shared" si="17"/>
        <v>0</v>
      </c>
      <c r="G76" s="99">
        <f t="shared" si="18"/>
        <v>0</v>
      </c>
      <c r="H76" s="99">
        <f t="shared" si="19"/>
        <v>0</v>
      </c>
      <c r="I76" s="99">
        <f t="shared" si="20"/>
        <v>0</v>
      </c>
      <c r="J76" s="99">
        <f t="shared" si="21"/>
        <v>0</v>
      </c>
      <c r="K76" s="99">
        <f t="shared" si="22"/>
        <v>0</v>
      </c>
      <c r="L76" s="99">
        <f t="shared" si="27"/>
        <v>0</v>
      </c>
      <c r="M76" s="99">
        <f t="shared" si="28"/>
        <v>0</v>
      </c>
      <c r="N76" s="99">
        <v>0</v>
      </c>
      <c r="O76" s="173">
        <f t="shared" si="29"/>
        <v>0</v>
      </c>
      <c r="P76" s="99">
        <v>0</v>
      </c>
      <c r="Q76" s="99">
        <v>0</v>
      </c>
      <c r="R76" s="99">
        <v>0</v>
      </c>
      <c r="S76" s="99">
        <v>0</v>
      </c>
      <c r="T76" s="99">
        <v>0</v>
      </c>
      <c r="U76" s="147">
        <f t="shared" si="30"/>
        <v>0</v>
      </c>
      <c r="V76" s="238">
        <f t="shared" si="31"/>
        <v>0</v>
      </c>
    </row>
    <row r="77" spans="1:22" s="176" customFormat="1" ht="12.75" hidden="1">
      <c r="A77" s="198">
        <v>72</v>
      </c>
      <c r="B77" s="68"/>
      <c r="C77" s="98"/>
      <c r="D77" s="114">
        <v>0</v>
      </c>
      <c r="E77" s="168">
        <f t="shared" si="26"/>
        <v>0</v>
      </c>
      <c r="F77" s="172">
        <f t="shared" ref="F77:F105" si="32">(E77+J77+L77+K77)*26.5%</f>
        <v>0</v>
      </c>
      <c r="G77" s="99">
        <f t="shared" ref="G77:G105" si="33">(E77+J77+L77+K77)*1%</f>
        <v>0</v>
      </c>
      <c r="H77" s="99">
        <f t="shared" ref="H77:H105" si="34">(E77+J77+L77+K77)*8%</f>
        <v>0</v>
      </c>
      <c r="I77" s="99">
        <f t="shared" ref="I77:I105" si="35">H77/2</f>
        <v>0</v>
      </c>
      <c r="J77" s="99">
        <f t="shared" ref="J77:J105" si="36">E77/12</f>
        <v>0</v>
      </c>
      <c r="K77" s="99">
        <f t="shared" ref="K77:K105" si="37">E77/12</f>
        <v>0</v>
      </c>
      <c r="L77" s="99">
        <f t="shared" si="27"/>
        <v>0</v>
      </c>
      <c r="M77" s="99">
        <f t="shared" si="28"/>
        <v>0</v>
      </c>
      <c r="N77" s="99">
        <v>0</v>
      </c>
      <c r="O77" s="173">
        <f t="shared" si="29"/>
        <v>0</v>
      </c>
      <c r="P77" s="99">
        <v>0</v>
      </c>
      <c r="Q77" s="99">
        <v>0</v>
      </c>
      <c r="R77" s="99">
        <v>0</v>
      </c>
      <c r="S77" s="99">
        <v>0</v>
      </c>
      <c r="T77" s="99">
        <v>0</v>
      </c>
      <c r="U77" s="147">
        <f t="shared" si="30"/>
        <v>0</v>
      </c>
      <c r="V77" s="238">
        <f t="shared" si="31"/>
        <v>0</v>
      </c>
    </row>
    <row r="78" spans="1:22" s="176" customFormat="1" ht="12.75" hidden="1">
      <c r="A78" s="198">
        <v>73</v>
      </c>
      <c r="B78" s="68"/>
      <c r="C78" s="98"/>
      <c r="D78" s="114">
        <v>0</v>
      </c>
      <c r="E78" s="168">
        <f t="shared" si="26"/>
        <v>0</v>
      </c>
      <c r="F78" s="172">
        <f t="shared" si="32"/>
        <v>0</v>
      </c>
      <c r="G78" s="99">
        <f t="shared" si="33"/>
        <v>0</v>
      </c>
      <c r="H78" s="99">
        <f t="shared" si="34"/>
        <v>0</v>
      </c>
      <c r="I78" s="99">
        <f t="shared" si="35"/>
        <v>0</v>
      </c>
      <c r="J78" s="99">
        <f t="shared" si="36"/>
        <v>0</v>
      </c>
      <c r="K78" s="99">
        <f t="shared" si="37"/>
        <v>0</v>
      </c>
      <c r="L78" s="99">
        <f t="shared" si="27"/>
        <v>0</v>
      </c>
      <c r="M78" s="99">
        <f t="shared" si="28"/>
        <v>0</v>
      </c>
      <c r="N78" s="99">
        <v>0</v>
      </c>
      <c r="O78" s="173">
        <f t="shared" si="29"/>
        <v>0</v>
      </c>
      <c r="P78" s="99">
        <v>0</v>
      </c>
      <c r="Q78" s="99">
        <v>0</v>
      </c>
      <c r="R78" s="99">
        <v>0</v>
      </c>
      <c r="S78" s="99">
        <v>0</v>
      </c>
      <c r="T78" s="99">
        <v>0</v>
      </c>
      <c r="U78" s="147">
        <f t="shared" si="30"/>
        <v>0</v>
      </c>
      <c r="V78" s="238">
        <f t="shared" si="31"/>
        <v>0</v>
      </c>
    </row>
    <row r="79" spans="1:22" s="176" customFormat="1" ht="12.75" hidden="1">
      <c r="A79" s="198">
        <v>74</v>
      </c>
      <c r="B79" s="68"/>
      <c r="C79" s="98"/>
      <c r="D79" s="114">
        <v>0</v>
      </c>
      <c r="E79" s="168">
        <f t="shared" si="26"/>
        <v>0</v>
      </c>
      <c r="F79" s="172">
        <f t="shared" si="32"/>
        <v>0</v>
      </c>
      <c r="G79" s="99">
        <f t="shared" si="33"/>
        <v>0</v>
      </c>
      <c r="H79" s="99">
        <f t="shared" si="34"/>
        <v>0</v>
      </c>
      <c r="I79" s="99">
        <f t="shared" si="35"/>
        <v>0</v>
      </c>
      <c r="J79" s="99">
        <f t="shared" si="36"/>
        <v>0</v>
      </c>
      <c r="K79" s="99">
        <f t="shared" si="37"/>
        <v>0</v>
      </c>
      <c r="L79" s="99">
        <f t="shared" si="27"/>
        <v>0</v>
      </c>
      <c r="M79" s="99">
        <f t="shared" si="28"/>
        <v>0</v>
      </c>
      <c r="N79" s="99">
        <v>0</v>
      </c>
      <c r="O79" s="173">
        <f t="shared" si="29"/>
        <v>0</v>
      </c>
      <c r="P79" s="99">
        <v>0</v>
      </c>
      <c r="Q79" s="99">
        <v>0</v>
      </c>
      <c r="R79" s="99">
        <v>0</v>
      </c>
      <c r="S79" s="99">
        <v>0</v>
      </c>
      <c r="T79" s="99">
        <v>0</v>
      </c>
      <c r="U79" s="147">
        <f t="shared" si="30"/>
        <v>0</v>
      </c>
      <c r="V79" s="238">
        <f t="shared" si="31"/>
        <v>0</v>
      </c>
    </row>
    <row r="80" spans="1:22" s="176" customFormat="1" ht="12.75" hidden="1">
      <c r="A80" s="198">
        <v>75</v>
      </c>
      <c r="B80" s="68"/>
      <c r="C80" s="98"/>
      <c r="D80" s="114">
        <v>0</v>
      </c>
      <c r="E80" s="168">
        <f t="shared" si="26"/>
        <v>0</v>
      </c>
      <c r="F80" s="172">
        <f t="shared" si="32"/>
        <v>0</v>
      </c>
      <c r="G80" s="99">
        <f t="shared" si="33"/>
        <v>0</v>
      </c>
      <c r="H80" s="99">
        <f t="shared" si="34"/>
        <v>0</v>
      </c>
      <c r="I80" s="99">
        <f t="shared" si="35"/>
        <v>0</v>
      </c>
      <c r="J80" s="99">
        <f t="shared" si="36"/>
        <v>0</v>
      </c>
      <c r="K80" s="99">
        <f t="shared" si="37"/>
        <v>0</v>
      </c>
      <c r="L80" s="99">
        <f t="shared" si="27"/>
        <v>0</v>
      </c>
      <c r="M80" s="99">
        <f t="shared" si="28"/>
        <v>0</v>
      </c>
      <c r="N80" s="99">
        <v>0</v>
      </c>
      <c r="O80" s="173">
        <f t="shared" si="29"/>
        <v>0</v>
      </c>
      <c r="P80" s="99">
        <v>0</v>
      </c>
      <c r="Q80" s="99">
        <v>0</v>
      </c>
      <c r="R80" s="99">
        <v>0</v>
      </c>
      <c r="S80" s="99">
        <v>0</v>
      </c>
      <c r="T80" s="99">
        <v>0</v>
      </c>
      <c r="U80" s="147">
        <f t="shared" si="30"/>
        <v>0</v>
      </c>
      <c r="V80" s="238">
        <f t="shared" si="31"/>
        <v>0</v>
      </c>
    </row>
    <row r="81" spans="1:22" s="176" customFormat="1" ht="12.75" hidden="1">
      <c r="A81" s="198">
        <v>76</v>
      </c>
      <c r="B81" s="68"/>
      <c r="C81" s="98"/>
      <c r="D81" s="114">
        <v>0</v>
      </c>
      <c r="E81" s="168">
        <f t="shared" si="26"/>
        <v>0</v>
      </c>
      <c r="F81" s="172">
        <f t="shared" si="32"/>
        <v>0</v>
      </c>
      <c r="G81" s="99">
        <f t="shared" si="33"/>
        <v>0</v>
      </c>
      <c r="H81" s="99">
        <f t="shared" si="34"/>
        <v>0</v>
      </c>
      <c r="I81" s="99">
        <f t="shared" si="35"/>
        <v>0</v>
      </c>
      <c r="J81" s="99">
        <f t="shared" si="36"/>
        <v>0</v>
      </c>
      <c r="K81" s="99">
        <f t="shared" si="37"/>
        <v>0</v>
      </c>
      <c r="L81" s="99">
        <f t="shared" si="27"/>
        <v>0</v>
      </c>
      <c r="M81" s="99">
        <f t="shared" si="28"/>
        <v>0</v>
      </c>
      <c r="N81" s="99">
        <v>0</v>
      </c>
      <c r="O81" s="173">
        <f t="shared" si="29"/>
        <v>0</v>
      </c>
      <c r="P81" s="99">
        <v>0</v>
      </c>
      <c r="Q81" s="99">
        <v>0</v>
      </c>
      <c r="R81" s="99">
        <v>0</v>
      </c>
      <c r="S81" s="99">
        <v>0</v>
      </c>
      <c r="T81" s="99">
        <v>0</v>
      </c>
      <c r="U81" s="147">
        <f t="shared" si="30"/>
        <v>0</v>
      </c>
      <c r="V81" s="238">
        <f t="shared" si="31"/>
        <v>0</v>
      </c>
    </row>
    <row r="82" spans="1:22" s="176" customFormat="1" ht="12.75" hidden="1">
      <c r="A82" s="198">
        <v>77</v>
      </c>
      <c r="B82" s="68"/>
      <c r="C82" s="98"/>
      <c r="D82" s="114">
        <v>0</v>
      </c>
      <c r="E82" s="168">
        <f t="shared" si="26"/>
        <v>0</v>
      </c>
      <c r="F82" s="172">
        <f t="shared" si="32"/>
        <v>0</v>
      </c>
      <c r="G82" s="99">
        <f t="shared" si="33"/>
        <v>0</v>
      </c>
      <c r="H82" s="99">
        <f t="shared" si="34"/>
        <v>0</v>
      </c>
      <c r="I82" s="99">
        <f t="shared" si="35"/>
        <v>0</v>
      </c>
      <c r="J82" s="99">
        <f t="shared" si="36"/>
        <v>0</v>
      </c>
      <c r="K82" s="99">
        <f t="shared" si="37"/>
        <v>0</v>
      </c>
      <c r="L82" s="99">
        <f t="shared" si="27"/>
        <v>0</v>
      </c>
      <c r="M82" s="99">
        <f t="shared" si="28"/>
        <v>0</v>
      </c>
      <c r="N82" s="99">
        <v>0</v>
      </c>
      <c r="O82" s="173">
        <f t="shared" si="29"/>
        <v>0</v>
      </c>
      <c r="P82" s="99">
        <v>0</v>
      </c>
      <c r="Q82" s="99">
        <v>0</v>
      </c>
      <c r="R82" s="99">
        <v>0</v>
      </c>
      <c r="S82" s="99">
        <v>0</v>
      </c>
      <c r="T82" s="99">
        <v>0</v>
      </c>
      <c r="U82" s="147">
        <f t="shared" si="30"/>
        <v>0</v>
      </c>
      <c r="V82" s="238">
        <f t="shared" si="31"/>
        <v>0</v>
      </c>
    </row>
    <row r="83" spans="1:22" s="176" customFormat="1" ht="12.75" hidden="1">
      <c r="A83" s="198">
        <v>78</v>
      </c>
      <c r="B83" s="68"/>
      <c r="C83" s="98"/>
      <c r="D83" s="114">
        <v>0</v>
      </c>
      <c r="E83" s="168">
        <f t="shared" si="26"/>
        <v>0</v>
      </c>
      <c r="F83" s="172">
        <f t="shared" si="32"/>
        <v>0</v>
      </c>
      <c r="G83" s="99">
        <f t="shared" si="33"/>
        <v>0</v>
      </c>
      <c r="H83" s="99">
        <f t="shared" si="34"/>
        <v>0</v>
      </c>
      <c r="I83" s="99">
        <f t="shared" si="35"/>
        <v>0</v>
      </c>
      <c r="J83" s="99">
        <f t="shared" si="36"/>
        <v>0</v>
      </c>
      <c r="K83" s="99">
        <f t="shared" si="37"/>
        <v>0</v>
      </c>
      <c r="L83" s="99">
        <f t="shared" si="27"/>
        <v>0</v>
      </c>
      <c r="M83" s="99">
        <f t="shared" si="28"/>
        <v>0</v>
      </c>
      <c r="N83" s="99">
        <v>0</v>
      </c>
      <c r="O83" s="173">
        <f t="shared" si="29"/>
        <v>0</v>
      </c>
      <c r="P83" s="99">
        <v>0</v>
      </c>
      <c r="Q83" s="99">
        <v>0</v>
      </c>
      <c r="R83" s="99">
        <v>0</v>
      </c>
      <c r="S83" s="99">
        <v>0</v>
      </c>
      <c r="T83" s="99">
        <v>0</v>
      </c>
      <c r="U83" s="147">
        <f t="shared" si="30"/>
        <v>0</v>
      </c>
      <c r="V83" s="238">
        <f t="shared" si="31"/>
        <v>0</v>
      </c>
    </row>
    <row r="84" spans="1:22" s="176" customFormat="1" ht="12.75" hidden="1">
      <c r="A84" s="198">
        <v>79</v>
      </c>
      <c r="B84" s="68"/>
      <c r="C84" s="98"/>
      <c r="D84" s="114">
        <v>0</v>
      </c>
      <c r="E84" s="168">
        <f t="shared" si="26"/>
        <v>0</v>
      </c>
      <c r="F84" s="172">
        <f t="shared" si="32"/>
        <v>0</v>
      </c>
      <c r="G84" s="99">
        <f t="shared" si="33"/>
        <v>0</v>
      </c>
      <c r="H84" s="99">
        <f t="shared" si="34"/>
        <v>0</v>
      </c>
      <c r="I84" s="99">
        <f t="shared" si="35"/>
        <v>0</v>
      </c>
      <c r="J84" s="99">
        <f t="shared" si="36"/>
        <v>0</v>
      </c>
      <c r="K84" s="99">
        <f t="shared" si="37"/>
        <v>0</v>
      </c>
      <c r="L84" s="99">
        <f t="shared" si="27"/>
        <v>0</v>
      </c>
      <c r="M84" s="99">
        <f t="shared" si="28"/>
        <v>0</v>
      </c>
      <c r="N84" s="99">
        <v>0</v>
      </c>
      <c r="O84" s="173">
        <f t="shared" si="29"/>
        <v>0</v>
      </c>
      <c r="P84" s="99">
        <v>0</v>
      </c>
      <c r="Q84" s="99">
        <v>0</v>
      </c>
      <c r="R84" s="99">
        <v>0</v>
      </c>
      <c r="S84" s="99">
        <v>0</v>
      </c>
      <c r="T84" s="99">
        <v>0</v>
      </c>
      <c r="U84" s="147">
        <f t="shared" si="30"/>
        <v>0</v>
      </c>
      <c r="V84" s="238">
        <f t="shared" si="31"/>
        <v>0</v>
      </c>
    </row>
    <row r="85" spans="1:22" s="176" customFormat="1" ht="12.75" hidden="1">
      <c r="A85" s="198">
        <v>80</v>
      </c>
      <c r="B85" s="68"/>
      <c r="C85" s="98"/>
      <c r="D85" s="114">
        <v>0</v>
      </c>
      <c r="E85" s="168">
        <f t="shared" si="26"/>
        <v>0</v>
      </c>
      <c r="F85" s="172">
        <f t="shared" si="32"/>
        <v>0</v>
      </c>
      <c r="G85" s="99">
        <f t="shared" si="33"/>
        <v>0</v>
      </c>
      <c r="H85" s="99">
        <f t="shared" si="34"/>
        <v>0</v>
      </c>
      <c r="I85" s="99">
        <f t="shared" si="35"/>
        <v>0</v>
      </c>
      <c r="J85" s="99">
        <f t="shared" si="36"/>
        <v>0</v>
      </c>
      <c r="K85" s="99">
        <f t="shared" si="37"/>
        <v>0</v>
      </c>
      <c r="L85" s="99">
        <f t="shared" si="27"/>
        <v>0</v>
      </c>
      <c r="M85" s="99">
        <f t="shared" si="28"/>
        <v>0</v>
      </c>
      <c r="N85" s="99">
        <v>0</v>
      </c>
      <c r="O85" s="173">
        <f t="shared" si="29"/>
        <v>0</v>
      </c>
      <c r="P85" s="99">
        <v>0</v>
      </c>
      <c r="Q85" s="99">
        <v>0</v>
      </c>
      <c r="R85" s="99">
        <v>0</v>
      </c>
      <c r="S85" s="99">
        <v>0</v>
      </c>
      <c r="T85" s="99">
        <v>0</v>
      </c>
      <c r="U85" s="147">
        <f t="shared" si="30"/>
        <v>0</v>
      </c>
      <c r="V85" s="238">
        <f t="shared" si="31"/>
        <v>0</v>
      </c>
    </row>
    <row r="86" spans="1:22" s="176" customFormat="1" ht="12.75" hidden="1">
      <c r="A86" s="198">
        <v>81</v>
      </c>
      <c r="B86" s="68"/>
      <c r="C86" s="98"/>
      <c r="D86" s="114">
        <v>0</v>
      </c>
      <c r="E86" s="168">
        <f t="shared" si="26"/>
        <v>0</v>
      </c>
      <c r="F86" s="172">
        <f t="shared" si="32"/>
        <v>0</v>
      </c>
      <c r="G86" s="99">
        <f t="shared" si="33"/>
        <v>0</v>
      </c>
      <c r="H86" s="99">
        <f t="shared" si="34"/>
        <v>0</v>
      </c>
      <c r="I86" s="99">
        <f t="shared" si="35"/>
        <v>0</v>
      </c>
      <c r="J86" s="99">
        <f t="shared" si="36"/>
        <v>0</v>
      </c>
      <c r="K86" s="99">
        <f t="shared" si="37"/>
        <v>0</v>
      </c>
      <c r="L86" s="99">
        <f t="shared" si="27"/>
        <v>0</v>
      </c>
      <c r="M86" s="99">
        <f t="shared" si="28"/>
        <v>0</v>
      </c>
      <c r="N86" s="99">
        <v>0</v>
      </c>
      <c r="O86" s="173">
        <f t="shared" si="29"/>
        <v>0</v>
      </c>
      <c r="P86" s="99">
        <v>0</v>
      </c>
      <c r="Q86" s="99">
        <v>0</v>
      </c>
      <c r="R86" s="99">
        <v>0</v>
      </c>
      <c r="S86" s="99">
        <v>0</v>
      </c>
      <c r="T86" s="99">
        <v>0</v>
      </c>
      <c r="U86" s="147">
        <f t="shared" si="30"/>
        <v>0</v>
      </c>
      <c r="V86" s="238">
        <f t="shared" si="31"/>
        <v>0</v>
      </c>
    </row>
    <row r="87" spans="1:22" s="176" customFormat="1" ht="12.75" hidden="1">
      <c r="A87" s="198">
        <v>82</v>
      </c>
      <c r="B87" s="68"/>
      <c r="C87" s="98"/>
      <c r="D87" s="114">
        <v>0</v>
      </c>
      <c r="E87" s="168">
        <f t="shared" si="26"/>
        <v>0</v>
      </c>
      <c r="F87" s="172">
        <f t="shared" si="32"/>
        <v>0</v>
      </c>
      <c r="G87" s="99">
        <f t="shared" si="33"/>
        <v>0</v>
      </c>
      <c r="H87" s="99">
        <f t="shared" si="34"/>
        <v>0</v>
      </c>
      <c r="I87" s="99">
        <f t="shared" si="35"/>
        <v>0</v>
      </c>
      <c r="J87" s="99">
        <f t="shared" si="36"/>
        <v>0</v>
      </c>
      <c r="K87" s="99">
        <f t="shared" si="37"/>
        <v>0</v>
      </c>
      <c r="L87" s="99">
        <f t="shared" si="27"/>
        <v>0</v>
      </c>
      <c r="M87" s="99">
        <f t="shared" si="28"/>
        <v>0</v>
      </c>
      <c r="N87" s="99">
        <v>0</v>
      </c>
      <c r="O87" s="173">
        <f t="shared" si="29"/>
        <v>0</v>
      </c>
      <c r="P87" s="99">
        <v>0</v>
      </c>
      <c r="Q87" s="99">
        <v>0</v>
      </c>
      <c r="R87" s="99">
        <v>0</v>
      </c>
      <c r="S87" s="99">
        <v>0</v>
      </c>
      <c r="T87" s="99">
        <v>0</v>
      </c>
      <c r="U87" s="147">
        <f t="shared" si="30"/>
        <v>0</v>
      </c>
      <c r="V87" s="238">
        <f t="shared" si="31"/>
        <v>0</v>
      </c>
    </row>
    <row r="88" spans="1:22" s="176" customFormat="1" ht="12.75" hidden="1">
      <c r="A88" s="198">
        <v>83</v>
      </c>
      <c r="B88" s="68"/>
      <c r="C88" s="98"/>
      <c r="D88" s="114">
        <v>0</v>
      </c>
      <c r="E88" s="168">
        <f t="shared" si="26"/>
        <v>0</v>
      </c>
      <c r="F88" s="172">
        <f t="shared" si="32"/>
        <v>0</v>
      </c>
      <c r="G88" s="99">
        <f t="shared" si="33"/>
        <v>0</v>
      </c>
      <c r="H88" s="99">
        <f t="shared" si="34"/>
        <v>0</v>
      </c>
      <c r="I88" s="99">
        <f t="shared" si="35"/>
        <v>0</v>
      </c>
      <c r="J88" s="99">
        <f t="shared" si="36"/>
        <v>0</v>
      </c>
      <c r="K88" s="99">
        <f t="shared" si="37"/>
        <v>0</v>
      </c>
      <c r="L88" s="99">
        <f t="shared" si="27"/>
        <v>0</v>
      </c>
      <c r="M88" s="99">
        <f t="shared" si="28"/>
        <v>0</v>
      </c>
      <c r="N88" s="99">
        <v>0</v>
      </c>
      <c r="O88" s="173">
        <f t="shared" si="29"/>
        <v>0</v>
      </c>
      <c r="P88" s="99">
        <v>0</v>
      </c>
      <c r="Q88" s="99">
        <v>0</v>
      </c>
      <c r="R88" s="99">
        <v>0</v>
      </c>
      <c r="S88" s="99">
        <v>0</v>
      </c>
      <c r="T88" s="99">
        <v>0</v>
      </c>
      <c r="U88" s="147">
        <f t="shared" si="30"/>
        <v>0</v>
      </c>
      <c r="V88" s="238">
        <f t="shared" si="31"/>
        <v>0</v>
      </c>
    </row>
    <row r="89" spans="1:22" s="176" customFormat="1" ht="12.75" hidden="1">
      <c r="A89" s="198">
        <v>84</v>
      </c>
      <c r="B89" s="68"/>
      <c r="C89" s="98"/>
      <c r="D89" s="114">
        <v>0</v>
      </c>
      <c r="E89" s="168">
        <f t="shared" si="26"/>
        <v>0</v>
      </c>
      <c r="F89" s="172">
        <f t="shared" si="32"/>
        <v>0</v>
      </c>
      <c r="G89" s="99">
        <f t="shared" si="33"/>
        <v>0</v>
      </c>
      <c r="H89" s="99">
        <f t="shared" si="34"/>
        <v>0</v>
      </c>
      <c r="I89" s="99">
        <f t="shared" si="35"/>
        <v>0</v>
      </c>
      <c r="J89" s="99">
        <f t="shared" si="36"/>
        <v>0</v>
      </c>
      <c r="K89" s="99">
        <f t="shared" si="37"/>
        <v>0</v>
      </c>
      <c r="L89" s="99">
        <f t="shared" si="27"/>
        <v>0</v>
      </c>
      <c r="M89" s="99">
        <f t="shared" si="28"/>
        <v>0</v>
      </c>
      <c r="N89" s="99">
        <v>0</v>
      </c>
      <c r="O89" s="173">
        <f t="shared" si="29"/>
        <v>0</v>
      </c>
      <c r="P89" s="99">
        <v>0</v>
      </c>
      <c r="Q89" s="99">
        <v>0</v>
      </c>
      <c r="R89" s="99">
        <v>0</v>
      </c>
      <c r="S89" s="99">
        <v>0</v>
      </c>
      <c r="T89" s="99">
        <v>0</v>
      </c>
      <c r="U89" s="147">
        <f t="shared" si="30"/>
        <v>0</v>
      </c>
      <c r="V89" s="238">
        <f t="shared" si="31"/>
        <v>0</v>
      </c>
    </row>
    <row r="90" spans="1:22" s="176" customFormat="1" ht="12.75" hidden="1">
      <c r="A90" s="198">
        <v>85</v>
      </c>
      <c r="B90" s="68"/>
      <c r="C90" s="98"/>
      <c r="D90" s="114">
        <v>0</v>
      </c>
      <c r="E90" s="168">
        <f t="shared" si="26"/>
        <v>0</v>
      </c>
      <c r="F90" s="172">
        <f t="shared" si="32"/>
        <v>0</v>
      </c>
      <c r="G90" s="99">
        <f t="shared" si="33"/>
        <v>0</v>
      </c>
      <c r="H90" s="99">
        <f t="shared" si="34"/>
        <v>0</v>
      </c>
      <c r="I90" s="99">
        <f t="shared" si="35"/>
        <v>0</v>
      </c>
      <c r="J90" s="99">
        <f t="shared" si="36"/>
        <v>0</v>
      </c>
      <c r="K90" s="99">
        <f t="shared" si="37"/>
        <v>0</v>
      </c>
      <c r="L90" s="99">
        <f t="shared" si="27"/>
        <v>0</v>
      </c>
      <c r="M90" s="99">
        <f t="shared" si="28"/>
        <v>0</v>
      </c>
      <c r="N90" s="99">
        <v>0</v>
      </c>
      <c r="O90" s="173">
        <f t="shared" si="29"/>
        <v>0</v>
      </c>
      <c r="P90" s="99">
        <v>0</v>
      </c>
      <c r="Q90" s="99">
        <v>0</v>
      </c>
      <c r="R90" s="99">
        <v>0</v>
      </c>
      <c r="S90" s="99">
        <v>0</v>
      </c>
      <c r="T90" s="99">
        <v>0</v>
      </c>
      <c r="U90" s="147">
        <f t="shared" si="30"/>
        <v>0</v>
      </c>
      <c r="V90" s="238">
        <f t="shared" si="31"/>
        <v>0</v>
      </c>
    </row>
    <row r="91" spans="1:22" s="176" customFormat="1" ht="12.75" hidden="1">
      <c r="A91" s="198">
        <v>86</v>
      </c>
      <c r="B91" s="68"/>
      <c r="C91" s="98"/>
      <c r="D91" s="114">
        <v>0</v>
      </c>
      <c r="E91" s="168">
        <f t="shared" si="26"/>
        <v>0</v>
      </c>
      <c r="F91" s="172">
        <f t="shared" si="32"/>
        <v>0</v>
      </c>
      <c r="G91" s="99">
        <f t="shared" si="33"/>
        <v>0</v>
      </c>
      <c r="H91" s="99">
        <f t="shared" si="34"/>
        <v>0</v>
      </c>
      <c r="I91" s="99">
        <f t="shared" si="35"/>
        <v>0</v>
      </c>
      <c r="J91" s="99">
        <f t="shared" si="36"/>
        <v>0</v>
      </c>
      <c r="K91" s="99">
        <f t="shared" si="37"/>
        <v>0</v>
      </c>
      <c r="L91" s="99">
        <f t="shared" si="27"/>
        <v>0</v>
      </c>
      <c r="M91" s="99">
        <f t="shared" si="28"/>
        <v>0</v>
      </c>
      <c r="N91" s="99">
        <v>0</v>
      </c>
      <c r="O91" s="173">
        <f t="shared" si="29"/>
        <v>0</v>
      </c>
      <c r="P91" s="99">
        <v>0</v>
      </c>
      <c r="Q91" s="99">
        <v>0</v>
      </c>
      <c r="R91" s="99">
        <v>0</v>
      </c>
      <c r="S91" s="99">
        <v>0</v>
      </c>
      <c r="T91" s="99">
        <v>0</v>
      </c>
      <c r="U91" s="147">
        <f t="shared" si="30"/>
        <v>0</v>
      </c>
      <c r="V91" s="238">
        <f t="shared" si="31"/>
        <v>0</v>
      </c>
    </row>
    <row r="92" spans="1:22" s="176" customFormat="1" ht="12.75" hidden="1">
      <c r="A92" s="198">
        <v>87</v>
      </c>
      <c r="B92" s="68"/>
      <c r="C92" s="98"/>
      <c r="D92" s="114">
        <v>0</v>
      </c>
      <c r="E92" s="168">
        <f t="shared" si="26"/>
        <v>0</v>
      </c>
      <c r="F92" s="172">
        <f t="shared" si="32"/>
        <v>0</v>
      </c>
      <c r="G92" s="99">
        <f t="shared" si="33"/>
        <v>0</v>
      </c>
      <c r="H92" s="99">
        <f t="shared" si="34"/>
        <v>0</v>
      </c>
      <c r="I92" s="99">
        <f t="shared" si="35"/>
        <v>0</v>
      </c>
      <c r="J92" s="99">
        <f t="shared" si="36"/>
        <v>0</v>
      </c>
      <c r="K92" s="99">
        <f t="shared" si="37"/>
        <v>0</v>
      </c>
      <c r="L92" s="99">
        <f t="shared" si="27"/>
        <v>0</v>
      </c>
      <c r="M92" s="99">
        <f t="shared" si="28"/>
        <v>0</v>
      </c>
      <c r="N92" s="99">
        <v>0</v>
      </c>
      <c r="O92" s="173">
        <f t="shared" si="29"/>
        <v>0</v>
      </c>
      <c r="P92" s="99">
        <v>0</v>
      </c>
      <c r="Q92" s="99">
        <v>0</v>
      </c>
      <c r="R92" s="99">
        <v>0</v>
      </c>
      <c r="S92" s="99">
        <v>0</v>
      </c>
      <c r="T92" s="99">
        <v>0</v>
      </c>
      <c r="U92" s="147">
        <f t="shared" si="30"/>
        <v>0</v>
      </c>
      <c r="V92" s="238">
        <f t="shared" si="31"/>
        <v>0</v>
      </c>
    </row>
    <row r="93" spans="1:22" s="176" customFormat="1" ht="12.75" hidden="1">
      <c r="A93" s="198">
        <v>88</v>
      </c>
      <c r="B93" s="68"/>
      <c r="C93" s="98"/>
      <c r="D93" s="114">
        <v>0</v>
      </c>
      <c r="E93" s="168">
        <f t="shared" si="26"/>
        <v>0</v>
      </c>
      <c r="F93" s="172">
        <f t="shared" si="32"/>
        <v>0</v>
      </c>
      <c r="G93" s="99">
        <f t="shared" si="33"/>
        <v>0</v>
      </c>
      <c r="H93" s="99">
        <f t="shared" si="34"/>
        <v>0</v>
      </c>
      <c r="I93" s="99">
        <f t="shared" si="35"/>
        <v>0</v>
      </c>
      <c r="J93" s="99">
        <f t="shared" si="36"/>
        <v>0</v>
      </c>
      <c r="K93" s="99">
        <f t="shared" si="37"/>
        <v>0</v>
      </c>
      <c r="L93" s="99">
        <f t="shared" si="27"/>
        <v>0</v>
      </c>
      <c r="M93" s="99">
        <f t="shared" si="28"/>
        <v>0</v>
      </c>
      <c r="N93" s="99">
        <v>0</v>
      </c>
      <c r="O93" s="173">
        <f t="shared" si="29"/>
        <v>0</v>
      </c>
      <c r="P93" s="99">
        <v>0</v>
      </c>
      <c r="Q93" s="99">
        <v>0</v>
      </c>
      <c r="R93" s="99">
        <v>0</v>
      </c>
      <c r="S93" s="99">
        <v>0</v>
      </c>
      <c r="T93" s="99">
        <v>0</v>
      </c>
      <c r="U93" s="147">
        <f t="shared" si="30"/>
        <v>0</v>
      </c>
      <c r="V93" s="238">
        <f t="shared" si="31"/>
        <v>0</v>
      </c>
    </row>
    <row r="94" spans="1:22" s="176" customFormat="1" ht="12.75" hidden="1">
      <c r="A94" s="198">
        <v>89</v>
      </c>
      <c r="B94" s="68"/>
      <c r="C94" s="98"/>
      <c r="D94" s="114">
        <v>0</v>
      </c>
      <c r="E94" s="168">
        <f t="shared" si="26"/>
        <v>0</v>
      </c>
      <c r="F94" s="172">
        <f t="shared" si="32"/>
        <v>0</v>
      </c>
      <c r="G94" s="99">
        <f t="shared" si="33"/>
        <v>0</v>
      </c>
      <c r="H94" s="99">
        <f t="shared" si="34"/>
        <v>0</v>
      </c>
      <c r="I94" s="99">
        <f t="shared" si="35"/>
        <v>0</v>
      </c>
      <c r="J94" s="99">
        <f t="shared" si="36"/>
        <v>0</v>
      </c>
      <c r="K94" s="99">
        <f t="shared" si="37"/>
        <v>0</v>
      </c>
      <c r="L94" s="99">
        <f t="shared" si="27"/>
        <v>0</v>
      </c>
      <c r="M94" s="99">
        <f t="shared" si="28"/>
        <v>0</v>
      </c>
      <c r="N94" s="99">
        <v>0</v>
      </c>
      <c r="O94" s="173">
        <f t="shared" si="29"/>
        <v>0</v>
      </c>
      <c r="P94" s="99">
        <v>0</v>
      </c>
      <c r="Q94" s="99">
        <v>0</v>
      </c>
      <c r="R94" s="99">
        <v>0</v>
      </c>
      <c r="S94" s="99">
        <v>0</v>
      </c>
      <c r="T94" s="99">
        <v>0</v>
      </c>
      <c r="U94" s="147">
        <f t="shared" si="30"/>
        <v>0</v>
      </c>
      <c r="V94" s="238">
        <f t="shared" si="31"/>
        <v>0</v>
      </c>
    </row>
    <row r="95" spans="1:22" s="176" customFormat="1" ht="12.75" hidden="1">
      <c r="A95" s="198">
        <v>90</v>
      </c>
      <c r="B95" s="68"/>
      <c r="C95" s="98"/>
      <c r="D95" s="114">
        <v>0</v>
      </c>
      <c r="E95" s="168">
        <f t="shared" si="26"/>
        <v>0</v>
      </c>
      <c r="F95" s="172">
        <f t="shared" si="32"/>
        <v>0</v>
      </c>
      <c r="G95" s="99">
        <f t="shared" si="33"/>
        <v>0</v>
      </c>
      <c r="H95" s="99">
        <f t="shared" si="34"/>
        <v>0</v>
      </c>
      <c r="I95" s="99">
        <f t="shared" si="35"/>
        <v>0</v>
      </c>
      <c r="J95" s="99">
        <f t="shared" si="36"/>
        <v>0</v>
      </c>
      <c r="K95" s="99">
        <f t="shared" si="37"/>
        <v>0</v>
      </c>
      <c r="L95" s="99">
        <f t="shared" si="27"/>
        <v>0</v>
      </c>
      <c r="M95" s="99">
        <f t="shared" si="28"/>
        <v>0</v>
      </c>
      <c r="N95" s="99">
        <v>0</v>
      </c>
      <c r="O95" s="173">
        <f t="shared" si="29"/>
        <v>0</v>
      </c>
      <c r="P95" s="99">
        <v>0</v>
      </c>
      <c r="Q95" s="99">
        <v>0</v>
      </c>
      <c r="R95" s="99">
        <v>0</v>
      </c>
      <c r="S95" s="99">
        <v>0</v>
      </c>
      <c r="T95" s="99">
        <v>0</v>
      </c>
      <c r="U95" s="147">
        <f t="shared" si="30"/>
        <v>0</v>
      </c>
      <c r="V95" s="238">
        <f t="shared" si="31"/>
        <v>0</v>
      </c>
    </row>
    <row r="96" spans="1:22" s="176" customFormat="1" ht="12.75" hidden="1">
      <c r="A96" s="198">
        <v>91</v>
      </c>
      <c r="B96" s="68"/>
      <c r="C96" s="98"/>
      <c r="D96" s="114">
        <v>0</v>
      </c>
      <c r="E96" s="168">
        <f t="shared" si="26"/>
        <v>0</v>
      </c>
      <c r="F96" s="172">
        <f t="shared" si="32"/>
        <v>0</v>
      </c>
      <c r="G96" s="99">
        <f t="shared" si="33"/>
        <v>0</v>
      </c>
      <c r="H96" s="99">
        <f t="shared" si="34"/>
        <v>0</v>
      </c>
      <c r="I96" s="99">
        <f t="shared" si="35"/>
        <v>0</v>
      </c>
      <c r="J96" s="99">
        <f t="shared" si="36"/>
        <v>0</v>
      </c>
      <c r="K96" s="99">
        <f t="shared" si="37"/>
        <v>0</v>
      </c>
      <c r="L96" s="99">
        <f t="shared" si="27"/>
        <v>0</v>
      </c>
      <c r="M96" s="99">
        <f t="shared" si="28"/>
        <v>0</v>
      </c>
      <c r="N96" s="99">
        <v>0</v>
      </c>
      <c r="O96" s="173">
        <f t="shared" si="29"/>
        <v>0</v>
      </c>
      <c r="P96" s="99">
        <v>0</v>
      </c>
      <c r="Q96" s="99">
        <v>0</v>
      </c>
      <c r="R96" s="99">
        <v>0</v>
      </c>
      <c r="S96" s="99">
        <v>0</v>
      </c>
      <c r="T96" s="99">
        <v>0</v>
      </c>
      <c r="U96" s="147">
        <f t="shared" si="30"/>
        <v>0</v>
      </c>
      <c r="V96" s="238">
        <f t="shared" si="31"/>
        <v>0</v>
      </c>
    </row>
    <row r="97" spans="1:22" s="176" customFormat="1" ht="12.75" hidden="1">
      <c r="A97" s="198">
        <v>92</v>
      </c>
      <c r="B97" s="68"/>
      <c r="C97" s="98"/>
      <c r="D97" s="114">
        <v>0</v>
      </c>
      <c r="E97" s="168">
        <f t="shared" si="26"/>
        <v>0</v>
      </c>
      <c r="F97" s="172">
        <f t="shared" si="32"/>
        <v>0</v>
      </c>
      <c r="G97" s="99">
        <f t="shared" si="33"/>
        <v>0</v>
      </c>
      <c r="H97" s="99">
        <f t="shared" si="34"/>
        <v>0</v>
      </c>
      <c r="I97" s="99">
        <f t="shared" si="35"/>
        <v>0</v>
      </c>
      <c r="J97" s="99">
        <f t="shared" si="36"/>
        <v>0</v>
      </c>
      <c r="K97" s="99">
        <f t="shared" si="37"/>
        <v>0</v>
      </c>
      <c r="L97" s="99">
        <f t="shared" si="27"/>
        <v>0</v>
      </c>
      <c r="M97" s="99">
        <f t="shared" si="28"/>
        <v>0</v>
      </c>
      <c r="N97" s="99">
        <v>0</v>
      </c>
      <c r="O97" s="173">
        <f t="shared" si="29"/>
        <v>0</v>
      </c>
      <c r="P97" s="99">
        <v>0</v>
      </c>
      <c r="Q97" s="99">
        <v>0</v>
      </c>
      <c r="R97" s="99">
        <v>0</v>
      </c>
      <c r="S97" s="99">
        <v>0</v>
      </c>
      <c r="T97" s="99">
        <v>0</v>
      </c>
      <c r="U97" s="147">
        <f t="shared" si="30"/>
        <v>0</v>
      </c>
      <c r="V97" s="238">
        <f t="shared" si="31"/>
        <v>0</v>
      </c>
    </row>
    <row r="98" spans="1:22" s="176" customFormat="1" ht="12.75" hidden="1">
      <c r="A98" s="198">
        <v>93</v>
      </c>
      <c r="B98" s="68"/>
      <c r="C98" s="98"/>
      <c r="D98" s="114">
        <v>0</v>
      </c>
      <c r="E98" s="168">
        <f t="shared" si="26"/>
        <v>0</v>
      </c>
      <c r="F98" s="172">
        <f t="shared" si="32"/>
        <v>0</v>
      </c>
      <c r="G98" s="99">
        <f t="shared" si="33"/>
        <v>0</v>
      </c>
      <c r="H98" s="99">
        <f t="shared" si="34"/>
        <v>0</v>
      </c>
      <c r="I98" s="99">
        <f t="shared" si="35"/>
        <v>0</v>
      </c>
      <c r="J98" s="99">
        <f t="shared" si="36"/>
        <v>0</v>
      </c>
      <c r="K98" s="99">
        <f t="shared" si="37"/>
        <v>0</v>
      </c>
      <c r="L98" s="99">
        <f t="shared" si="27"/>
        <v>0</v>
      </c>
      <c r="M98" s="99">
        <f t="shared" si="28"/>
        <v>0</v>
      </c>
      <c r="N98" s="99">
        <v>0</v>
      </c>
      <c r="O98" s="173">
        <f t="shared" si="29"/>
        <v>0</v>
      </c>
      <c r="P98" s="99">
        <v>0</v>
      </c>
      <c r="Q98" s="99">
        <v>0</v>
      </c>
      <c r="R98" s="99">
        <v>0</v>
      </c>
      <c r="S98" s="99">
        <v>0</v>
      </c>
      <c r="T98" s="99">
        <v>0</v>
      </c>
      <c r="U98" s="147">
        <f t="shared" si="30"/>
        <v>0</v>
      </c>
      <c r="V98" s="238">
        <f t="shared" si="31"/>
        <v>0</v>
      </c>
    </row>
    <row r="99" spans="1:22" s="176" customFormat="1" ht="12.75" hidden="1">
      <c r="A99" s="198">
        <v>94</v>
      </c>
      <c r="B99" s="68"/>
      <c r="C99" s="98"/>
      <c r="D99" s="114">
        <v>0</v>
      </c>
      <c r="E99" s="168">
        <f t="shared" si="26"/>
        <v>0</v>
      </c>
      <c r="F99" s="172">
        <f t="shared" si="32"/>
        <v>0</v>
      </c>
      <c r="G99" s="99">
        <f t="shared" si="33"/>
        <v>0</v>
      </c>
      <c r="H99" s="99">
        <f t="shared" si="34"/>
        <v>0</v>
      </c>
      <c r="I99" s="99">
        <f t="shared" si="35"/>
        <v>0</v>
      </c>
      <c r="J99" s="99">
        <f t="shared" si="36"/>
        <v>0</v>
      </c>
      <c r="K99" s="99">
        <f t="shared" si="37"/>
        <v>0</v>
      </c>
      <c r="L99" s="99">
        <f t="shared" si="27"/>
        <v>0</v>
      </c>
      <c r="M99" s="99">
        <f t="shared" si="28"/>
        <v>0</v>
      </c>
      <c r="N99" s="99">
        <v>0</v>
      </c>
      <c r="O99" s="173">
        <f t="shared" si="29"/>
        <v>0</v>
      </c>
      <c r="P99" s="99">
        <v>0</v>
      </c>
      <c r="Q99" s="99">
        <v>0</v>
      </c>
      <c r="R99" s="99">
        <v>0</v>
      </c>
      <c r="S99" s="99">
        <v>0</v>
      </c>
      <c r="T99" s="99">
        <v>0</v>
      </c>
      <c r="U99" s="147">
        <f t="shared" si="30"/>
        <v>0</v>
      </c>
      <c r="V99" s="238">
        <f t="shared" si="31"/>
        <v>0</v>
      </c>
    </row>
    <row r="100" spans="1:22" s="176" customFormat="1" ht="12.75" hidden="1">
      <c r="A100" s="198">
        <v>95</v>
      </c>
      <c r="B100" s="68"/>
      <c r="C100" s="98"/>
      <c r="D100" s="114">
        <v>0</v>
      </c>
      <c r="E100" s="168">
        <f t="shared" si="26"/>
        <v>0</v>
      </c>
      <c r="F100" s="172">
        <f t="shared" si="32"/>
        <v>0</v>
      </c>
      <c r="G100" s="99">
        <f t="shared" si="33"/>
        <v>0</v>
      </c>
      <c r="H100" s="99">
        <f t="shared" si="34"/>
        <v>0</v>
      </c>
      <c r="I100" s="99">
        <f t="shared" si="35"/>
        <v>0</v>
      </c>
      <c r="J100" s="99">
        <f t="shared" si="36"/>
        <v>0</v>
      </c>
      <c r="K100" s="99">
        <f t="shared" si="37"/>
        <v>0</v>
      </c>
      <c r="L100" s="99">
        <f t="shared" si="27"/>
        <v>0</v>
      </c>
      <c r="M100" s="99">
        <f t="shared" si="28"/>
        <v>0</v>
      </c>
      <c r="N100" s="99">
        <v>0</v>
      </c>
      <c r="O100" s="173">
        <f t="shared" si="29"/>
        <v>0</v>
      </c>
      <c r="P100" s="99">
        <v>0</v>
      </c>
      <c r="Q100" s="99">
        <v>0</v>
      </c>
      <c r="R100" s="99">
        <v>0</v>
      </c>
      <c r="S100" s="99">
        <v>0</v>
      </c>
      <c r="T100" s="99">
        <v>0</v>
      </c>
      <c r="U100" s="147">
        <f t="shared" si="30"/>
        <v>0</v>
      </c>
      <c r="V100" s="238">
        <f t="shared" si="31"/>
        <v>0</v>
      </c>
    </row>
    <row r="101" spans="1:22" s="176" customFormat="1" ht="12.75" hidden="1">
      <c r="A101" s="198">
        <v>96</v>
      </c>
      <c r="B101" s="68"/>
      <c r="C101" s="98"/>
      <c r="D101" s="114">
        <v>0</v>
      </c>
      <c r="E101" s="168">
        <f t="shared" si="26"/>
        <v>0</v>
      </c>
      <c r="F101" s="172">
        <f t="shared" si="32"/>
        <v>0</v>
      </c>
      <c r="G101" s="99">
        <f t="shared" si="33"/>
        <v>0</v>
      </c>
      <c r="H101" s="99">
        <f t="shared" si="34"/>
        <v>0</v>
      </c>
      <c r="I101" s="99">
        <f t="shared" si="35"/>
        <v>0</v>
      </c>
      <c r="J101" s="99">
        <f t="shared" si="36"/>
        <v>0</v>
      </c>
      <c r="K101" s="99">
        <f t="shared" si="37"/>
        <v>0</v>
      </c>
      <c r="L101" s="99">
        <f t="shared" si="27"/>
        <v>0</v>
      </c>
      <c r="M101" s="99">
        <f t="shared" si="28"/>
        <v>0</v>
      </c>
      <c r="N101" s="99">
        <v>0</v>
      </c>
      <c r="O101" s="173">
        <f t="shared" si="29"/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147">
        <f t="shared" si="30"/>
        <v>0</v>
      </c>
      <c r="V101" s="238">
        <f t="shared" si="31"/>
        <v>0</v>
      </c>
    </row>
    <row r="102" spans="1:22" s="176" customFormat="1" ht="12.75" hidden="1">
      <c r="A102" s="198">
        <v>97</v>
      </c>
      <c r="B102" s="68"/>
      <c r="C102" s="98"/>
      <c r="D102" s="114">
        <v>0</v>
      </c>
      <c r="E102" s="168">
        <f t="shared" si="26"/>
        <v>0</v>
      </c>
      <c r="F102" s="172">
        <f t="shared" si="32"/>
        <v>0</v>
      </c>
      <c r="G102" s="99">
        <f t="shared" si="33"/>
        <v>0</v>
      </c>
      <c r="H102" s="99">
        <f t="shared" si="34"/>
        <v>0</v>
      </c>
      <c r="I102" s="99">
        <f t="shared" si="35"/>
        <v>0</v>
      </c>
      <c r="J102" s="99">
        <f t="shared" si="36"/>
        <v>0</v>
      </c>
      <c r="K102" s="99">
        <f t="shared" si="37"/>
        <v>0</v>
      </c>
      <c r="L102" s="99">
        <f t="shared" si="27"/>
        <v>0</v>
      </c>
      <c r="M102" s="99">
        <f t="shared" si="28"/>
        <v>0</v>
      </c>
      <c r="N102" s="99">
        <v>0</v>
      </c>
      <c r="O102" s="173">
        <f t="shared" si="29"/>
        <v>0</v>
      </c>
      <c r="P102" s="99">
        <v>0</v>
      </c>
      <c r="Q102" s="99">
        <v>0</v>
      </c>
      <c r="R102" s="99">
        <v>0</v>
      </c>
      <c r="S102" s="99">
        <v>0</v>
      </c>
      <c r="T102" s="99">
        <v>0</v>
      </c>
      <c r="U102" s="147">
        <f t="shared" si="30"/>
        <v>0</v>
      </c>
      <c r="V102" s="238">
        <f t="shared" si="31"/>
        <v>0</v>
      </c>
    </row>
    <row r="103" spans="1:22" s="176" customFormat="1" ht="12.75" hidden="1">
      <c r="A103" s="198">
        <v>98</v>
      </c>
      <c r="B103" s="68"/>
      <c r="C103" s="98"/>
      <c r="D103" s="114">
        <v>0</v>
      </c>
      <c r="E103" s="168">
        <f t="shared" si="26"/>
        <v>0</v>
      </c>
      <c r="F103" s="172">
        <f t="shared" si="32"/>
        <v>0</v>
      </c>
      <c r="G103" s="99">
        <f t="shared" si="33"/>
        <v>0</v>
      </c>
      <c r="H103" s="99">
        <f t="shared" si="34"/>
        <v>0</v>
      </c>
      <c r="I103" s="99">
        <f t="shared" si="35"/>
        <v>0</v>
      </c>
      <c r="J103" s="99">
        <f t="shared" si="36"/>
        <v>0</v>
      </c>
      <c r="K103" s="99">
        <f t="shared" si="37"/>
        <v>0</v>
      </c>
      <c r="L103" s="99">
        <f t="shared" si="27"/>
        <v>0</v>
      </c>
      <c r="M103" s="99">
        <f t="shared" si="28"/>
        <v>0</v>
      </c>
      <c r="N103" s="99">
        <v>0</v>
      </c>
      <c r="O103" s="173">
        <f t="shared" si="29"/>
        <v>0</v>
      </c>
      <c r="P103" s="99">
        <v>0</v>
      </c>
      <c r="Q103" s="99">
        <v>0</v>
      </c>
      <c r="R103" s="99">
        <v>0</v>
      </c>
      <c r="S103" s="99">
        <v>0</v>
      </c>
      <c r="T103" s="99">
        <v>0</v>
      </c>
      <c r="U103" s="147">
        <f t="shared" si="30"/>
        <v>0</v>
      </c>
      <c r="V103" s="238">
        <f t="shared" si="31"/>
        <v>0</v>
      </c>
    </row>
    <row r="104" spans="1:22" s="176" customFormat="1" ht="12.75" hidden="1">
      <c r="A104" s="198">
        <v>99</v>
      </c>
      <c r="B104" s="68"/>
      <c r="C104" s="98"/>
      <c r="D104" s="114">
        <v>0</v>
      </c>
      <c r="E104" s="168">
        <f t="shared" si="26"/>
        <v>0</v>
      </c>
      <c r="F104" s="172">
        <f t="shared" si="32"/>
        <v>0</v>
      </c>
      <c r="G104" s="99">
        <f t="shared" si="33"/>
        <v>0</v>
      </c>
      <c r="H104" s="99">
        <f t="shared" si="34"/>
        <v>0</v>
      </c>
      <c r="I104" s="99">
        <f t="shared" si="35"/>
        <v>0</v>
      </c>
      <c r="J104" s="99">
        <f t="shared" si="36"/>
        <v>0</v>
      </c>
      <c r="K104" s="99">
        <f t="shared" si="37"/>
        <v>0</v>
      </c>
      <c r="L104" s="99">
        <f t="shared" si="27"/>
        <v>0</v>
      </c>
      <c r="M104" s="99">
        <f t="shared" si="28"/>
        <v>0</v>
      </c>
      <c r="N104" s="99">
        <v>0</v>
      </c>
      <c r="O104" s="173">
        <f t="shared" si="29"/>
        <v>0</v>
      </c>
      <c r="P104" s="99">
        <v>0</v>
      </c>
      <c r="Q104" s="99">
        <v>0</v>
      </c>
      <c r="R104" s="99">
        <v>0</v>
      </c>
      <c r="S104" s="99">
        <v>0</v>
      </c>
      <c r="T104" s="99">
        <v>0</v>
      </c>
      <c r="U104" s="147">
        <f t="shared" si="30"/>
        <v>0</v>
      </c>
      <c r="V104" s="238">
        <f t="shared" si="31"/>
        <v>0</v>
      </c>
    </row>
    <row r="105" spans="1:22" s="176" customFormat="1" ht="13.5" hidden="1" thickBot="1">
      <c r="A105" s="198">
        <v>100</v>
      </c>
      <c r="B105" s="68"/>
      <c r="C105" s="98"/>
      <c r="D105" s="114">
        <v>0</v>
      </c>
      <c r="E105" s="168">
        <f t="shared" si="26"/>
        <v>0</v>
      </c>
      <c r="F105" s="172">
        <f t="shared" si="32"/>
        <v>0</v>
      </c>
      <c r="G105" s="99">
        <f t="shared" si="33"/>
        <v>0</v>
      </c>
      <c r="H105" s="99">
        <f t="shared" si="34"/>
        <v>0</v>
      </c>
      <c r="I105" s="99">
        <f t="shared" si="35"/>
        <v>0</v>
      </c>
      <c r="J105" s="99">
        <f t="shared" si="36"/>
        <v>0</v>
      </c>
      <c r="K105" s="99">
        <f t="shared" si="37"/>
        <v>0</v>
      </c>
      <c r="L105" s="99">
        <f t="shared" si="27"/>
        <v>0</v>
      </c>
      <c r="M105" s="99">
        <f t="shared" si="28"/>
        <v>0</v>
      </c>
      <c r="N105" s="99">
        <v>0</v>
      </c>
      <c r="O105" s="173">
        <f t="shared" si="29"/>
        <v>0</v>
      </c>
      <c r="P105" s="99">
        <v>0</v>
      </c>
      <c r="Q105" s="99">
        <v>0</v>
      </c>
      <c r="R105" s="99">
        <v>0</v>
      </c>
      <c r="S105" s="99">
        <v>0</v>
      </c>
      <c r="T105" s="99">
        <v>0</v>
      </c>
      <c r="U105" s="147">
        <f t="shared" si="30"/>
        <v>0</v>
      </c>
      <c r="V105" s="238">
        <f t="shared" si="31"/>
        <v>0</v>
      </c>
    </row>
    <row r="106" spans="1:22" s="176" customFormat="1" ht="27" customHeight="1" thickBot="1">
      <c r="A106" s="148" t="s">
        <v>2</v>
      </c>
      <c r="B106" s="161"/>
      <c r="C106" s="149"/>
      <c r="D106" s="150">
        <f t="shared" ref="D106" si="38">ROUND(SUM(D6:D105),2)</f>
        <v>29000</v>
      </c>
      <c r="E106" s="169">
        <f t="shared" ref="E106" si="39">ROUND(SUM(E6:E105),2)</f>
        <v>31000</v>
      </c>
      <c r="F106" s="174">
        <f t="shared" ref="F106" si="40">ROUND(SUM(F6:F105),2)</f>
        <v>9811.7199999999993</v>
      </c>
      <c r="G106" s="150">
        <f t="shared" ref="G106:V106" si="41">ROUND(SUM(G6:G105),2)</f>
        <v>370.25</v>
      </c>
      <c r="H106" s="150">
        <f t="shared" si="41"/>
        <v>2962.03</v>
      </c>
      <c r="I106" s="150">
        <f t="shared" si="41"/>
        <v>1481.01</v>
      </c>
      <c r="J106" s="150">
        <f t="shared" si="41"/>
        <v>2582.29</v>
      </c>
      <c r="K106" s="150">
        <f t="shared" si="41"/>
        <v>2582.29</v>
      </c>
      <c r="L106" s="150">
        <f t="shared" si="41"/>
        <v>860.76</v>
      </c>
      <c r="M106" s="150">
        <f t="shared" si="41"/>
        <v>0</v>
      </c>
      <c r="N106" s="150">
        <f t="shared" si="41"/>
        <v>0</v>
      </c>
      <c r="O106" s="169">
        <f t="shared" si="41"/>
        <v>20650.37</v>
      </c>
      <c r="P106" s="150">
        <f t="shared" si="41"/>
        <v>3287.68</v>
      </c>
      <c r="Q106" s="150">
        <f t="shared" si="41"/>
        <v>288.32</v>
      </c>
      <c r="R106" s="150">
        <f t="shared" si="41"/>
        <v>0</v>
      </c>
      <c r="S106" s="150">
        <f t="shared" si="41"/>
        <v>160</v>
      </c>
      <c r="T106" s="150">
        <f t="shared" si="41"/>
        <v>0</v>
      </c>
      <c r="U106" s="150">
        <f t="shared" si="41"/>
        <v>3736</v>
      </c>
      <c r="V106" s="174">
        <f t="shared" si="41"/>
        <v>55386.37</v>
      </c>
    </row>
    <row r="107" spans="1:22" s="176" customFormat="1" ht="15.75" customHeight="1">
      <c r="A107" s="237"/>
      <c r="B107" s="231"/>
      <c r="C107" s="232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4"/>
      <c r="Q107" s="234"/>
      <c r="R107" s="234"/>
      <c r="S107" s="234"/>
      <c r="T107" s="234"/>
      <c r="U107" s="234"/>
      <c r="V107" s="234"/>
    </row>
    <row r="108" spans="1:22" s="176" customFormat="1" ht="15.75" customHeight="1">
      <c r="L108" s="377"/>
      <c r="N108" s="234"/>
      <c r="O108" s="234"/>
      <c r="P108" s="234"/>
      <c r="Q108" s="234"/>
      <c r="R108" s="234"/>
      <c r="S108" s="234"/>
      <c r="T108" s="234"/>
      <c r="U108" s="234"/>
      <c r="V108" s="234"/>
    </row>
    <row r="109" spans="1:22" s="176" customFormat="1" ht="30" customHeight="1" thickBot="1">
      <c r="A109" s="378" t="s">
        <v>329</v>
      </c>
      <c r="B109" s="378"/>
      <c r="C109" s="378"/>
      <c r="D109" s="378"/>
      <c r="E109" s="378"/>
      <c r="F109" s="378"/>
      <c r="G109" s="378"/>
      <c r="H109" s="378"/>
      <c r="I109" s="378"/>
      <c r="J109" s="378"/>
      <c r="K109" s="378"/>
      <c r="L109" s="378"/>
      <c r="M109" s="378"/>
      <c r="N109" s="258"/>
      <c r="O109" s="258"/>
      <c r="Q109" s="200"/>
      <c r="R109" s="200"/>
      <c r="S109" s="200"/>
      <c r="T109" s="200"/>
      <c r="U109" s="200"/>
      <c r="V109" s="200"/>
    </row>
    <row r="110" spans="1:22" s="200" customFormat="1" ht="30" customHeight="1">
      <c r="A110" s="390" t="s">
        <v>148</v>
      </c>
      <c r="B110" s="390" t="s">
        <v>1</v>
      </c>
      <c r="C110" s="390" t="s">
        <v>326</v>
      </c>
      <c r="D110" s="390" t="s">
        <v>279</v>
      </c>
      <c r="E110" s="412" t="s">
        <v>327</v>
      </c>
      <c r="F110" s="396" t="s">
        <v>21</v>
      </c>
      <c r="G110" s="390" t="s">
        <v>31</v>
      </c>
      <c r="H110" s="390"/>
      <c r="I110" s="390"/>
      <c r="J110" s="390"/>
      <c r="K110" s="390"/>
      <c r="L110" s="390"/>
      <c r="M110" s="400" t="s">
        <v>345</v>
      </c>
    </row>
    <row r="111" spans="1:22" s="200" customFormat="1" ht="38.25" customHeight="1" thickBot="1">
      <c r="A111" s="391"/>
      <c r="B111" s="391"/>
      <c r="C111" s="391"/>
      <c r="D111" s="391"/>
      <c r="E111" s="414"/>
      <c r="F111" s="397"/>
      <c r="G111" s="273" t="s">
        <v>278</v>
      </c>
      <c r="H111" s="273" t="s">
        <v>64</v>
      </c>
      <c r="I111" s="164"/>
      <c r="J111" s="164"/>
      <c r="K111" s="164"/>
      <c r="L111" s="230" t="s">
        <v>2</v>
      </c>
      <c r="M111" s="401"/>
    </row>
    <row r="112" spans="1:22" s="176" customFormat="1" ht="12.75">
      <c r="A112" s="198">
        <v>1</v>
      </c>
      <c r="B112" s="68" t="s">
        <v>421</v>
      </c>
      <c r="C112" s="98">
        <v>4</v>
      </c>
      <c r="D112" s="115">
        <v>860</v>
      </c>
      <c r="E112" s="168">
        <f>C112*D112</f>
        <v>3440</v>
      </c>
      <c r="F112" s="235">
        <v>0</v>
      </c>
      <c r="G112" s="99">
        <f>C112*$P$129</f>
        <v>1070.08</v>
      </c>
      <c r="H112" s="99">
        <f>C112*$P$130</f>
        <v>80</v>
      </c>
      <c r="I112" s="99">
        <v>0</v>
      </c>
      <c r="J112" s="99">
        <v>0</v>
      </c>
      <c r="K112" s="99">
        <v>0</v>
      </c>
      <c r="L112" s="147">
        <f>SUM(G112:K112)</f>
        <v>1150.08</v>
      </c>
      <c r="M112" s="238">
        <f>E112+L112+F112</f>
        <v>4590.08</v>
      </c>
      <c r="N112" s="200"/>
      <c r="O112" s="200"/>
      <c r="P112" s="200"/>
      <c r="Q112" s="200"/>
    </row>
    <row r="113" spans="1:22" s="176" customFormat="1" ht="13.5" thickBot="1">
      <c r="A113" s="198">
        <v>2</v>
      </c>
      <c r="B113" s="68" t="s">
        <v>422</v>
      </c>
      <c r="C113" s="98">
        <v>14</v>
      </c>
      <c r="D113" s="114">
        <v>860</v>
      </c>
      <c r="E113" s="168">
        <f t="shared" ref="E113:E121" si="42">C113*D113</f>
        <v>12040</v>
      </c>
      <c r="F113" s="235">
        <v>0</v>
      </c>
      <c r="G113" s="99">
        <f>C113*$P$129</f>
        <v>3745.2799999999997</v>
      </c>
      <c r="H113" s="99">
        <f>C113*$P$130</f>
        <v>280</v>
      </c>
      <c r="I113" s="99">
        <v>0</v>
      </c>
      <c r="J113" s="99">
        <v>0</v>
      </c>
      <c r="K113" s="99">
        <v>0</v>
      </c>
      <c r="L113" s="147">
        <f t="shared" ref="L113:L121" si="43">SUM(G113:K113)</f>
        <v>4025.2799999999997</v>
      </c>
      <c r="M113" s="238">
        <f t="shared" ref="M113:M121" si="44">E113+L113+F113</f>
        <v>16065.279999999999</v>
      </c>
      <c r="N113" s="200"/>
      <c r="O113" s="200"/>
      <c r="P113" s="200"/>
      <c r="Q113" s="200"/>
    </row>
    <row r="114" spans="1:22" s="176" customFormat="1" ht="12.75" hidden="1">
      <c r="A114" s="198">
        <v>3</v>
      </c>
      <c r="B114" s="68"/>
      <c r="C114" s="98"/>
      <c r="D114" s="114">
        <v>0</v>
      </c>
      <c r="E114" s="168">
        <f t="shared" si="42"/>
        <v>0</v>
      </c>
      <c r="F114" s="235">
        <v>0</v>
      </c>
      <c r="G114" s="99">
        <v>0</v>
      </c>
      <c r="H114" s="99">
        <v>0</v>
      </c>
      <c r="I114" s="99">
        <v>0</v>
      </c>
      <c r="J114" s="99">
        <v>0</v>
      </c>
      <c r="K114" s="99">
        <v>0</v>
      </c>
      <c r="L114" s="147">
        <f t="shared" si="43"/>
        <v>0</v>
      </c>
      <c r="M114" s="238">
        <f t="shared" si="44"/>
        <v>0</v>
      </c>
      <c r="N114" s="200"/>
      <c r="O114" s="200"/>
      <c r="P114" s="200"/>
      <c r="Q114" s="200"/>
    </row>
    <row r="115" spans="1:22" s="176" customFormat="1" ht="12.75" hidden="1">
      <c r="A115" s="198">
        <v>4</v>
      </c>
      <c r="B115" s="68"/>
      <c r="C115" s="98"/>
      <c r="D115" s="114">
        <v>0</v>
      </c>
      <c r="E115" s="168">
        <f t="shared" si="42"/>
        <v>0</v>
      </c>
      <c r="F115" s="235">
        <v>0</v>
      </c>
      <c r="G115" s="99">
        <v>0</v>
      </c>
      <c r="H115" s="99">
        <v>0</v>
      </c>
      <c r="I115" s="99">
        <v>0</v>
      </c>
      <c r="J115" s="99">
        <v>0</v>
      </c>
      <c r="K115" s="99">
        <v>0</v>
      </c>
      <c r="L115" s="147">
        <f t="shared" si="43"/>
        <v>0</v>
      </c>
      <c r="M115" s="238">
        <f t="shared" si="44"/>
        <v>0</v>
      </c>
      <c r="N115" s="200"/>
      <c r="O115" s="200"/>
      <c r="P115" s="200"/>
      <c r="Q115" s="200"/>
    </row>
    <row r="116" spans="1:22" s="176" customFormat="1" ht="12.75" hidden="1">
      <c r="A116" s="198">
        <v>5</v>
      </c>
      <c r="B116" s="68"/>
      <c r="C116" s="98"/>
      <c r="D116" s="114">
        <v>0</v>
      </c>
      <c r="E116" s="168">
        <f t="shared" si="42"/>
        <v>0</v>
      </c>
      <c r="F116" s="235">
        <v>0</v>
      </c>
      <c r="G116" s="99">
        <v>0</v>
      </c>
      <c r="H116" s="99">
        <v>0</v>
      </c>
      <c r="I116" s="99">
        <v>0</v>
      </c>
      <c r="J116" s="99">
        <v>0</v>
      </c>
      <c r="K116" s="99">
        <v>0</v>
      </c>
      <c r="L116" s="147">
        <f t="shared" si="43"/>
        <v>0</v>
      </c>
      <c r="M116" s="238">
        <f t="shared" si="44"/>
        <v>0</v>
      </c>
      <c r="N116" s="200"/>
      <c r="O116" s="200"/>
      <c r="P116" s="200"/>
      <c r="Q116" s="200"/>
    </row>
    <row r="117" spans="1:22" s="176" customFormat="1" ht="12.75" hidden="1">
      <c r="A117" s="198">
        <v>6</v>
      </c>
      <c r="B117" s="68"/>
      <c r="C117" s="98"/>
      <c r="D117" s="114">
        <v>0</v>
      </c>
      <c r="E117" s="168">
        <f t="shared" si="42"/>
        <v>0</v>
      </c>
      <c r="F117" s="235">
        <v>0</v>
      </c>
      <c r="G117" s="99">
        <v>0</v>
      </c>
      <c r="H117" s="99">
        <v>0</v>
      </c>
      <c r="I117" s="99">
        <v>0</v>
      </c>
      <c r="J117" s="99">
        <v>0</v>
      </c>
      <c r="K117" s="99">
        <v>0</v>
      </c>
      <c r="L117" s="147">
        <f t="shared" si="43"/>
        <v>0</v>
      </c>
      <c r="M117" s="238">
        <f t="shared" si="44"/>
        <v>0</v>
      </c>
      <c r="N117" s="200"/>
      <c r="O117" s="200"/>
      <c r="P117" s="200"/>
      <c r="Q117" s="200"/>
    </row>
    <row r="118" spans="1:22" s="176" customFormat="1" ht="12.75" hidden="1">
      <c r="A118" s="198">
        <v>7</v>
      </c>
      <c r="B118" s="68"/>
      <c r="C118" s="98"/>
      <c r="D118" s="114">
        <v>0</v>
      </c>
      <c r="E118" s="168">
        <f t="shared" si="42"/>
        <v>0</v>
      </c>
      <c r="F118" s="235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147">
        <f t="shared" si="43"/>
        <v>0</v>
      </c>
      <c r="M118" s="238">
        <f t="shared" si="44"/>
        <v>0</v>
      </c>
      <c r="N118" s="200"/>
      <c r="O118" s="200"/>
      <c r="P118" s="200"/>
      <c r="Q118" s="200"/>
    </row>
    <row r="119" spans="1:22" s="176" customFormat="1" ht="12.75" hidden="1">
      <c r="A119" s="198">
        <v>8</v>
      </c>
      <c r="B119" s="68"/>
      <c r="C119" s="98"/>
      <c r="D119" s="114">
        <v>0</v>
      </c>
      <c r="E119" s="168">
        <f t="shared" si="42"/>
        <v>0</v>
      </c>
      <c r="F119" s="235">
        <v>0</v>
      </c>
      <c r="G119" s="99">
        <v>0</v>
      </c>
      <c r="H119" s="99">
        <v>0</v>
      </c>
      <c r="I119" s="99">
        <v>0</v>
      </c>
      <c r="J119" s="99">
        <v>0</v>
      </c>
      <c r="K119" s="99">
        <v>0</v>
      </c>
      <c r="L119" s="147">
        <f t="shared" si="43"/>
        <v>0</v>
      </c>
      <c r="M119" s="238">
        <f t="shared" si="44"/>
        <v>0</v>
      </c>
      <c r="N119" s="200"/>
      <c r="O119" s="200"/>
      <c r="P119" s="200"/>
      <c r="Q119" s="200"/>
    </row>
    <row r="120" spans="1:22" s="176" customFormat="1" ht="12.75" hidden="1">
      <c r="A120" s="198">
        <v>9</v>
      </c>
      <c r="B120" s="68"/>
      <c r="C120" s="98"/>
      <c r="D120" s="114">
        <v>0</v>
      </c>
      <c r="E120" s="168">
        <f t="shared" si="42"/>
        <v>0</v>
      </c>
      <c r="F120" s="235">
        <v>0</v>
      </c>
      <c r="G120" s="99">
        <v>0</v>
      </c>
      <c r="H120" s="99">
        <v>0</v>
      </c>
      <c r="I120" s="99">
        <v>0</v>
      </c>
      <c r="J120" s="99">
        <v>0</v>
      </c>
      <c r="K120" s="99">
        <v>0</v>
      </c>
      <c r="L120" s="147">
        <f t="shared" si="43"/>
        <v>0</v>
      </c>
      <c r="M120" s="238">
        <f t="shared" si="44"/>
        <v>0</v>
      </c>
      <c r="N120" s="200"/>
      <c r="O120" s="200"/>
      <c r="P120" s="200"/>
      <c r="Q120" s="200"/>
    </row>
    <row r="121" spans="1:22" s="176" customFormat="1" ht="13.5" hidden="1" thickBot="1">
      <c r="A121" s="198">
        <v>10</v>
      </c>
      <c r="B121" s="68"/>
      <c r="C121" s="98"/>
      <c r="D121" s="114">
        <v>0</v>
      </c>
      <c r="E121" s="168">
        <f t="shared" si="42"/>
        <v>0</v>
      </c>
      <c r="F121" s="235">
        <v>0</v>
      </c>
      <c r="G121" s="99">
        <v>0</v>
      </c>
      <c r="H121" s="99">
        <v>0</v>
      </c>
      <c r="I121" s="99">
        <v>0</v>
      </c>
      <c r="J121" s="99">
        <v>0</v>
      </c>
      <c r="K121" s="99">
        <v>0</v>
      </c>
      <c r="L121" s="147">
        <f t="shared" si="43"/>
        <v>0</v>
      </c>
      <c r="M121" s="238">
        <f t="shared" si="44"/>
        <v>0</v>
      </c>
      <c r="N121" s="200"/>
      <c r="O121" s="200"/>
      <c r="P121" s="200"/>
      <c r="Q121" s="200"/>
    </row>
    <row r="122" spans="1:22" s="176" customFormat="1" ht="27" customHeight="1" thickBot="1">
      <c r="A122" s="148" t="s">
        <v>2</v>
      </c>
      <c r="B122" s="166"/>
      <c r="C122" s="149">
        <f>SUM(C112:C121)</f>
        <v>18</v>
      </c>
      <c r="D122" s="150">
        <f>SUM(D112:D121)</f>
        <v>1720</v>
      </c>
      <c r="E122" s="169">
        <f>SUM(E112:E121)</f>
        <v>15480</v>
      </c>
      <c r="F122" s="236">
        <f t="shared" ref="F122:M122" si="45">ROUND(SUM(F112:F121),2)</f>
        <v>0</v>
      </c>
      <c r="G122" s="150">
        <f t="shared" si="45"/>
        <v>4815.3599999999997</v>
      </c>
      <c r="H122" s="150">
        <f t="shared" si="45"/>
        <v>360</v>
      </c>
      <c r="I122" s="150">
        <f t="shared" si="45"/>
        <v>0</v>
      </c>
      <c r="J122" s="150">
        <f t="shared" si="45"/>
        <v>0</v>
      </c>
      <c r="K122" s="150">
        <f t="shared" si="45"/>
        <v>0</v>
      </c>
      <c r="L122" s="150">
        <f t="shared" si="45"/>
        <v>5175.3599999999997</v>
      </c>
      <c r="M122" s="174">
        <f t="shared" si="45"/>
        <v>20655.36</v>
      </c>
      <c r="N122" s="200"/>
      <c r="O122" s="200"/>
      <c r="P122" s="200"/>
      <c r="Q122" s="200"/>
    </row>
    <row r="123" spans="1:22" s="176" customFormat="1" ht="27" customHeight="1">
      <c r="A123" s="151"/>
      <c r="B123" s="177"/>
      <c r="C123" s="177"/>
      <c r="D123" s="177"/>
      <c r="E123" s="177"/>
      <c r="F123" s="153"/>
      <c r="G123" s="153"/>
      <c r="H123" s="153"/>
      <c r="I123" s="153"/>
      <c r="J123" s="153"/>
      <c r="K123" s="153"/>
      <c r="L123" s="153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</row>
    <row r="124" spans="1:22" s="176" customFormat="1" ht="27" customHeight="1">
      <c r="A124" s="151"/>
      <c r="B124" s="151"/>
      <c r="C124" s="151"/>
      <c r="D124" s="151"/>
      <c r="E124" s="151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</row>
    <row r="125" spans="1:22" s="176" customFormat="1" ht="13.5" thickBot="1">
      <c r="A125" s="151"/>
      <c r="B125" s="413" t="s">
        <v>310</v>
      </c>
      <c r="C125" s="413"/>
      <c r="D125" s="413"/>
      <c r="E125" s="413"/>
      <c r="F125" s="413"/>
      <c r="G125" s="413"/>
      <c r="H125" s="413"/>
      <c r="I125" s="413"/>
      <c r="J125" s="413"/>
      <c r="K125" s="154"/>
      <c r="L125" s="413" t="s">
        <v>311</v>
      </c>
      <c r="M125" s="413"/>
      <c r="N125" s="413"/>
      <c r="O125" s="413"/>
      <c r="P125" s="413"/>
      <c r="Q125" s="413"/>
      <c r="R125" s="413"/>
      <c r="S125" s="413"/>
      <c r="T125" s="413"/>
      <c r="U125" s="413"/>
      <c r="V125" s="154"/>
    </row>
    <row r="126" spans="1:22" s="176" customFormat="1" ht="27.75" customHeight="1" thickBot="1">
      <c r="A126" s="151"/>
      <c r="B126" s="405" t="s">
        <v>172</v>
      </c>
      <c r="C126" s="409"/>
      <c r="D126" s="178" t="s">
        <v>136</v>
      </c>
      <c r="E126" s="404" t="s">
        <v>171</v>
      </c>
      <c r="F126" s="405"/>
      <c r="G126" s="405"/>
      <c r="H126" s="405"/>
      <c r="I126" s="405"/>
      <c r="J126" s="405"/>
      <c r="K126" s="151"/>
      <c r="L126" s="399" t="s">
        <v>173</v>
      </c>
      <c r="M126" s="399"/>
      <c r="N126" s="399"/>
      <c r="O126" s="399"/>
      <c r="P126" s="179" t="s">
        <v>137</v>
      </c>
      <c r="Q126" s="398" t="s">
        <v>95</v>
      </c>
      <c r="R126" s="399"/>
      <c r="S126" s="399"/>
      <c r="T126" s="399"/>
      <c r="U126" s="399"/>
      <c r="V126" s="151"/>
    </row>
    <row r="127" spans="1:22" s="176" customFormat="1" ht="24.75" customHeight="1">
      <c r="A127" s="151"/>
      <c r="B127" s="403" t="s">
        <v>282</v>
      </c>
      <c r="C127" s="407"/>
      <c r="D127" s="316">
        <v>0.26500000000000001</v>
      </c>
      <c r="E127" s="402" t="s">
        <v>399</v>
      </c>
      <c r="F127" s="403"/>
      <c r="G127" s="403"/>
      <c r="H127" s="403"/>
      <c r="I127" s="403"/>
      <c r="J127" s="403"/>
      <c r="K127" s="155"/>
      <c r="L127" s="403" t="s">
        <v>434</v>
      </c>
      <c r="M127" s="403"/>
      <c r="N127" s="403"/>
      <c r="O127" s="403"/>
      <c r="P127" s="105">
        <v>93.7</v>
      </c>
      <c r="Q127" s="394" t="s">
        <v>439</v>
      </c>
      <c r="R127" s="395"/>
      <c r="S127" s="395"/>
      <c r="T127" s="395"/>
      <c r="U127" s="395"/>
      <c r="V127" s="156"/>
    </row>
    <row r="128" spans="1:22" s="176" customFormat="1" ht="24.75" customHeight="1">
      <c r="A128" s="151"/>
      <c r="B128" s="395" t="s">
        <v>20</v>
      </c>
      <c r="C128" s="408"/>
      <c r="D128" s="316">
        <v>0.01</v>
      </c>
      <c r="E128" s="395" t="s">
        <v>400</v>
      </c>
      <c r="F128" s="395"/>
      <c r="G128" s="395"/>
      <c r="H128" s="395"/>
      <c r="I128" s="395"/>
      <c r="J128" s="395"/>
      <c r="K128" s="155"/>
      <c r="L128" s="395" t="s">
        <v>435</v>
      </c>
      <c r="M128" s="395"/>
      <c r="N128" s="395"/>
      <c r="O128" s="395"/>
      <c r="P128" s="105">
        <v>410.96</v>
      </c>
      <c r="Q128" s="394" t="s">
        <v>438</v>
      </c>
      <c r="R128" s="395"/>
      <c r="S128" s="395"/>
      <c r="T128" s="395"/>
      <c r="U128" s="395"/>
      <c r="V128" s="151"/>
    </row>
    <row r="129" spans="1:22" s="176" customFormat="1" ht="24.75" customHeight="1">
      <c r="A129" s="151"/>
      <c r="B129" s="395" t="s">
        <v>398</v>
      </c>
      <c r="C129" s="408"/>
      <c r="D129" s="316">
        <v>0.08</v>
      </c>
      <c r="E129" s="395" t="s">
        <v>401</v>
      </c>
      <c r="F129" s="395"/>
      <c r="G129" s="395"/>
      <c r="H129" s="395"/>
      <c r="I129" s="395"/>
      <c r="J129" s="395"/>
      <c r="K129" s="155"/>
      <c r="L129" s="395" t="s">
        <v>146</v>
      </c>
      <c r="M129" s="395"/>
      <c r="N129" s="395"/>
      <c r="O129" s="395"/>
      <c r="P129" s="105">
        <v>267.52</v>
      </c>
      <c r="Q129" s="394" t="s">
        <v>437</v>
      </c>
      <c r="R129" s="395"/>
      <c r="S129" s="395"/>
      <c r="T129" s="395"/>
      <c r="U129" s="395"/>
      <c r="V129" s="151"/>
    </row>
    <row r="130" spans="1:22" s="176" customFormat="1" ht="24.75" customHeight="1">
      <c r="A130" s="151"/>
      <c r="B130" s="395" t="s">
        <v>61</v>
      </c>
      <c r="C130" s="408"/>
      <c r="D130" s="316">
        <v>0.5</v>
      </c>
      <c r="E130" s="395" t="s">
        <v>402</v>
      </c>
      <c r="F130" s="395"/>
      <c r="G130" s="395"/>
      <c r="H130" s="395"/>
      <c r="I130" s="395"/>
      <c r="J130" s="395"/>
      <c r="K130" s="155"/>
      <c r="L130" s="395" t="s">
        <v>64</v>
      </c>
      <c r="M130" s="395"/>
      <c r="N130" s="395"/>
      <c r="O130" s="395"/>
      <c r="P130" s="105">
        <v>20</v>
      </c>
      <c r="Q130" s="394" t="s">
        <v>436</v>
      </c>
      <c r="R130" s="395"/>
      <c r="S130" s="395"/>
      <c r="T130" s="395"/>
      <c r="U130" s="395"/>
      <c r="V130" s="151"/>
    </row>
    <row r="131" spans="1:22" s="176" customFormat="1" ht="30" customHeight="1">
      <c r="A131" s="151"/>
      <c r="B131" s="395" t="s">
        <v>220</v>
      </c>
      <c r="C131" s="408"/>
      <c r="D131" s="316">
        <v>8.3299799999999993E-2</v>
      </c>
      <c r="E131" s="394" t="s">
        <v>403</v>
      </c>
      <c r="F131" s="395"/>
      <c r="G131" s="395"/>
      <c r="H131" s="395"/>
      <c r="I131" s="395"/>
      <c r="J131" s="395"/>
      <c r="K131" s="155"/>
      <c r="L131" s="395"/>
      <c r="M131" s="395"/>
      <c r="N131" s="395"/>
      <c r="O131" s="395"/>
      <c r="P131" s="105"/>
      <c r="Q131" s="394"/>
      <c r="R131" s="395"/>
      <c r="S131" s="395"/>
      <c r="T131" s="395"/>
      <c r="U131" s="395"/>
      <c r="V131" s="151"/>
    </row>
    <row r="132" spans="1:22" s="176" customFormat="1" ht="30" customHeight="1">
      <c r="A132" s="151"/>
      <c r="B132" s="395" t="s">
        <v>21</v>
      </c>
      <c r="C132" s="408"/>
      <c r="D132" s="316">
        <v>8.3299799999999993E-2</v>
      </c>
      <c r="E132" s="395" t="s">
        <v>404</v>
      </c>
      <c r="F132" s="395"/>
      <c r="G132" s="395"/>
      <c r="H132" s="395"/>
      <c r="I132" s="395"/>
      <c r="J132" s="395"/>
      <c r="K132" s="155"/>
      <c r="L132" s="395"/>
      <c r="M132" s="395"/>
      <c r="N132" s="395"/>
      <c r="O132" s="395"/>
      <c r="P132" s="105"/>
      <c r="Q132" s="394"/>
      <c r="R132" s="395"/>
      <c r="S132" s="395"/>
      <c r="T132" s="395"/>
      <c r="U132" s="395"/>
      <c r="V132" s="151"/>
    </row>
    <row r="133" spans="1:22" s="176" customFormat="1" ht="30" customHeight="1">
      <c r="A133" s="151"/>
      <c r="B133" s="395" t="s">
        <v>286</v>
      </c>
      <c r="C133" s="408"/>
      <c r="D133" s="316">
        <v>2.7766599999999999E-2</v>
      </c>
      <c r="E133" s="394" t="s">
        <v>405</v>
      </c>
      <c r="F133" s="395"/>
      <c r="G133" s="395"/>
      <c r="H133" s="395"/>
      <c r="I133" s="395"/>
      <c r="J133" s="395"/>
      <c r="K133" s="155"/>
      <c r="L133" s="395"/>
      <c r="M133" s="395"/>
      <c r="N133" s="395"/>
      <c r="O133" s="395"/>
      <c r="P133" s="105"/>
      <c r="Q133" s="394"/>
      <c r="R133" s="395"/>
      <c r="S133" s="395"/>
      <c r="T133" s="395"/>
      <c r="U133" s="395"/>
      <c r="V133" s="151"/>
    </row>
    <row r="134" spans="1:22" s="176" customFormat="1" ht="30" customHeight="1">
      <c r="A134" s="151"/>
      <c r="B134" s="395"/>
      <c r="C134" s="408"/>
      <c r="D134" s="316"/>
      <c r="E134" s="394"/>
      <c r="F134" s="395"/>
      <c r="G134" s="395"/>
      <c r="H134" s="395"/>
      <c r="I134" s="395"/>
      <c r="J134" s="395"/>
      <c r="K134" s="155"/>
      <c r="L134" s="395"/>
      <c r="M134" s="395"/>
      <c r="N134" s="395"/>
      <c r="O134" s="395"/>
      <c r="P134" s="105"/>
      <c r="Q134" s="394"/>
      <c r="R134" s="395"/>
      <c r="S134" s="395"/>
      <c r="T134" s="395"/>
      <c r="U134" s="395"/>
      <c r="V134" s="151"/>
    </row>
    <row r="135" spans="1:22" s="176" customFormat="1" ht="30" customHeight="1">
      <c r="A135" s="151"/>
      <c r="B135" s="395"/>
      <c r="C135" s="408"/>
      <c r="D135" s="316"/>
      <c r="E135" s="394"/>
      <c r="F135" s="395"/>
      <c r="G135" s="395"/>
      <c r="H135" s="395"/>
      <c r="I135" s="395"/>
      <c r="J135" s="395"/>
      <c r="K135" s="155"/>
      <c r="L135" s="395"/>
      <c r="M135" s="395"/>
      <c r="N135" s="395"/>
      <c r="O135" s="395"/>
      <c r="P135" s="105"/>
      <c r="Q135" s="394"/>
      <c r="R135" s="395"/>
      <c r="S135" s="395"/>
      <c r="T135" s="395"/>
      <c r="U135" s="395"/>
      <c r="V135" s="151"/>
    </row>
    <row r="136" spans="1:22" s="176" customFormat="1" ht="30" customHeight="1" thickBot="1">
      <c r="A136" s="151"/>
      <c r="B136" s="393"/>
      <c r="C136" s="411"/>
      <c r="D136" s="317"/>
      <c r="E136" s="392"/>
      <c r="F136" s="393"/>
      <c r="G136" s="393"/>
      <c r="H136" s="393"/>
      <c r="I136" s="393"/>
      <c r="J136" s="393"/>
      <c r="K136" s="151"/>
      <c r="L136" s="393"/>
      <c r="M136" s="393"/>
      <c r="N136" s="393"/>
      <c r="O136" s="393"/>
      <c r="P136" s="106"/>
      <c r="Q136" s="392"/>
      <c r="R136" s="393"/>
      <c r="S136" s="393"/>
      <c r="T136" s="393"/>
      <c r="U136" s="393"/>
      <c r="V136" s="151"/>
    </row>
    <row r="137" spans="1:22" s="176" customFormat="1" ht="27.75" customHeight="1" thickBot="1">
      <c r="A137" s="151"/>
      <c r="B137" s="410" t="s">
        <v>165</v>
      </c>
      <c r="C137" s="410"/>
      <c r="D137" s="162">
        <f>SUM(D127:D136)</f>
        <v>1.0493662000000001</v>
      </c>
      <c r="E137" s="199"/>
      <c r="F137" s="199"/>
      <c r="G137" s="199"/>
      <c r="H137" s="199"/>
      <c r="I137" s="199"/>
      <c r="J137" s="199"/>
      <c r="K137" s="151"/>
      <c r="L137" s="151"/>
      <c r="M137" s="151"/>
      <c r="N137" s="151"/>
      <c r="O137" s="157"/>
      <c r="P137" s="151"/>
      <c r="Q137" s="157"/>
      <c r="R137" s="151"/>
      <c r="S137" s="151"/>
      <c r="T137" s="151"/>
      <c r="U137" s="151"/>
      <c r="V137" s="151"/>
    </row>
    <row r="138" spans="1:22" s="176" customFormat="1" ht="27" customHeight="1">
      <c r="A138" s="151"/>
      <c r="B138" s="201"/>
      <c r="C138" s="201"/>
      <c r="D138" s="175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  <c r="O138" s="157"/>
      <c r="P138" s="151"/>
      <c r="Q138" s="157"/>
      <c r="R138" s="151"/>
      <c r="S138" s="151"/>
      <c r="T138" s="151"/>
      <c r="U138" s="151"/>
      <c r="V138" s="151"/>
    </row>
    <row r="139" spans="1:22" s="176" customFormat="1" ht="27" customHeight="1">
      <c r="A139" s="151"/>
      <c r="B139" s="201"/>
      <c r="C139" s="201"/>
      <c r="D139" s="175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7"/>
      <c r="P139" s="151"/>
      <c r="Q139" s="157"/>
      <c r="R139" s="151"/>
      <c r="S139" s="151"/>
      <c r="T139" s="151"/>
      <c r="U139" s="151"/>
      <c r="V139" s="151"/>
    </row>
    <row r="140" spans="1:22" s="176" customFormat="1" ht="19.5" customHeight="1">
      <c r="A140" s="151"/>
      <c r="M140" s="151"/>
      <c r="N140" s="151"/>
      <c r="O140" s="157"/>
      <c r="P140" s="151"/>
      <c r="Q140" s="157"/>
      <c r="R140" s="151"/>
      <c r="S140" s="151"/>
      <c r="T140" s="151"/>
      <c r="U140" s="151"/>
      <c r="V140" s="151"/>
    </row>
    <row r="141" spans="1:22" s="176" customFormat="1" ht="24.75" customHeight="1">
      <c r="A141" s="151"/>
      <c r="M141" s="151"/>
      <c r="N141" s="151"/>
      <c r="O141" s="151"/>
      <c r="P141" s="157"/>
      <c r="Q141" s="151"/>
      <c r="R141" s="157"/>
      <c r="S141" s="151"/>
      <c r="T141" s="151"/>
      <c r="U141" s="151"/>
      <c r="V141" s="151"/>
    </row>
    <row r="142" spans="1:22" s="176" customFormat="1" ht="19.5" customHeight="1">
      <c r="A142" s="151"/>
      <c r="M142" s="151"/>
      <c r="N142" s="151"/>
      <c r="O142" s="151"/>
      <c r="P142" s="157"/>
      <c r="Q142" s="151"/>
      <c r="R142" s="157"/>
      <c r="S142" s="151"/>
      <c r="T142" s="151"/>
      <c r="U142" s="151"/>
      <c r="V142" s="151"/>
    </row>
    <row r="143" spans="1:22" s="176" customFormat="1" ht="19.5" customHeight="1">
      <c r="A143" s="151"/>
      <c r="M143" s="151"/>
      <c r="N143" s="151"/>
      <c r="O143" s="151"/>
      <c r="P143" s="157"/>
      <c r="Q143" s="151"/>
      <c r="R143" s="157"/>
      <c r="S143" s="151"/>
      <c r="T143" s="151"/>
      <c r="U143" s="151"/>
      <c r="V143" s="151"/>
    </row>
    <row r="144" spans="1:22" ht="14.25" customHeight="1"/>
  </sheetData>
  <sheetProtection algorithmName="SHA-512" hashValue="tSa4iGflVpB5Jex0pPLgzRJojZKj/8MkYolZkydJRf9V6O6XuVCj5QcKlFm/4/L2VHc5IhzJ5gY/JtfCseqDUQ==" saltValue="7VR0JKHHAQU8usNL0mcVwA==" spinCount="100000" sheet="1" objects="1" scenarios="1" formatRows="0" deleteColumns="0"/>
  <mergeCells count="67">
    <mergeCell ref="P4:U4"/>
    <mergeCell ref="F4:O4"/>
    <mergeCell ref="G110:L110"/>
    <mergeCell ref="M110:M111"/>
    <mergeCell ref="B125:J125"/>
    <mergeCell ref="L125:U125"/>
    <mergeCell ref="A109:M109"/>
    <mergeCell ref="A4:A5"/>
    <mergeCell ref="E4:E5"/>
    <mergeCell ref="A110:A111"/>
    <mergeCell ref="B110:B111"/>
    <mergeCell ref="C110:C111"/>
    <mergeCell ref="D4:D5"/>
    <mergeCell ref="E110:E111"/>
    <mergeCell ref="B4:B5"/>
    <mergeCell ref="C4:C5"/>
    <mergeCell ref="B137:C137"/>
    <mergeCell ref="B136:C136"/>
    <mergeCell ref="B135:C135"/>
    <mergeCell ref="B134:C134"/>
    <mergeCell ref="B133:C133"/>
    <mergeCell ref="L135:O135"/>
    <mergeCell ref="E134:J134"/>
    <mergeCell ref="E133:J133"/>
    <mergeCell ref="L130:O130"/>
    <mergeCell ref="E136:J136"/>
    <mergeCell ref="E135:J135"/>
    <mergeCell ref="L132:O132"/>
    <mergeCell ref="E130:J130"/>
    <mergeCell ref="B130:C130"/>
    <mergeCell ref="B132:C132"/>
    <mergeCell ref="L131:O131"/>
    <mergeCell ref="L133:O133"/>
    <mergeCell ref="L134:O134"/>
    <mergeCell ref="B131:C131"/>
    <mergeCell ref="V4:V5"/>
    <mergeCell ref="A1:V1"/>
    <mergeCell ref="L129:O129"/>
    <mergeCell ref="E127:J127"/>
    <mergeCell ref="E126:J126"/>
    <mergeCell ref="L126:O126"/>
    <mergeCell ref="A2:V2"/>
    <mergeCell ref="B127:C127"/>
    <mergeCell ref="L128:O128"/>
    <mergeCell ref="L127:O127"/>
    <mergeCell ref="E128:J128"/>
    <mergeCell ref="B128:C128"/>
    <mergeCell ref="A3:V3"/>
    <mergeCell ref="B129:C129"/>
    <mergeCell ref="E129:J129"/>
    <mergeCell ref="B126:C126"/>
    <mergeCell ref="D110:D111"/>
    <mergeCell ref="Q136:U136"/>
    <mergeCell ref="Q127:U127"/>
    <mergeCell ref="Q130:U130"/>
    <mergeCell ref="Q131:U131"/>
    <mergeCell ref="Q129:U129"/>
    <mergeCell ref="Q132:U132"/>
    <mergeCell ref="Q128:U128"/>
    <mergeCell ref="E131:J131"/>
    <mergeCell ref="F110:F111"/>
    <mergeCell ref="Q133:U133"/>
    <mergeCell ref="Q134:U134"/>
    <mergeCell ref="Q135:U135"/>
    <mergeCell ref="Q126:U126"/>
    <mergeCell ref="E132:J132"/>
    <mergeCell ref="L136:O136"/>
  </mergeCells>
  <dataValidations count="2">
    <dataValidation type="list" allowBlank="1" showInputMessage="1" showErrorMessage="1" sqref="P5:T5">
      <formula1>Benefícios</formula1>
    </dataValidation>
    <dataValidation type="list" allowBlank="1" showInputMessage="1" showErrorMessage="1" sqref="I111:K111">
      <formula1>Beneficios2</formula1>
    </dataValidation>
  </dataValidations>
  <pageMargins left="0.19685039370078741" right="0.19685039370078741" top="0.59055118110236227" bottom="0.59055118110236227" header="0" footer="0"/>
  <pageSetup paperSize="9" scale="60" fitToHeight="0" orientation="landscape" r:id="rId1"/>
  <headerFooter>
    <oddFooter>Página &amp;P de &amp;N</oddFooter>
  </headerFooter>
  <rowBreaks count="1" manualBreakCount="1">
    <brk id="107" max="21" man="1"/>
  </rowBreaks>
  <ignoredErrors>
    <ignoredError sqref="O6:O105 L112:L121" formulaRange="1"/>
    <ignoredError sqref="E6 E7:E105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A1:BG136"/>
  <sheetViews>
    <sheetView view="pageBreakPreview" zoomScale="80" zoomScaleNormal="100" zoomScaleSheetLayoutView="80" workbookViewId="0">
      <pane ySplit="6" topLeftCell="A133" activePane="bottomLeft" state="frozen"/>
      <selection activeCell="A4" sqref="A4"/>
      <selection pane="bottomLeft" activeCell="H134" sqref="H134"/>
    </sheetView>
  </sheetViews>
  <sheetFormatPr defaultColWidth="17" defaultRowHeight="30" customHeight="1"/>
  <cols>
    <col min="1" max="1" width="6.7109375" style="3" customWidth="1"/>
    <col min="2" max="2" width="31.140625" style="3" customWidth="1"/>
    <col min="3" max="3" width="8.7109375" style="3" bestFit="1" customWidth="1"/>
    <col min="4" max="4" width="6.7109375" style="3" customWidth="1"/>
    <col min="5" max="5" width="10.7109375" style="72" customWidth="1"/>
    <col min="6" max="7" width="7.7109375" style="3" customWidth="1"/>
    <col min="8" max="8" width="14.7109375" style="72" bestFit="1" customWidth="1"/>
    <col min="9" max="9" width="7.85546875" style="72" customWidth="1"/>
    <col min="10" max="10" width="8.140625" style="72" customWidth="1"/>
    <col min="11" max="12" width="8.7109375" style="72" customWidth="1"/>
    <col min="13" max="13" width="10.28515625" style="72" customWidth="1"/>
    <col min="14" max="14" width="7.85546875" style="3" customWidth="1"/>
    <col min="15" max="16" width="9.5703125" style="3" customWidth="1"/>
    <col min="17" max="17" width="9.5703125" style="4" customWidth="1"/>
    <col min="18" max="18" width="10.28515625" style="72" hidden="1" customWidth="1"/>
    <col min="19" max="19" width="7.7109375" style="3" hidden="1" customWidth="1"/>
    <col min="20" max="21" width="9.5703125" style="3" hidden="1" customWidth="1"/>
    <col min="22" max="22" width="9.5703125" style="4" hidden="1" customWidth="1"/>
    <col min="23" max="23" width="11.7109375" style="4" customWidth="1"/>
    <col min="24" max="26" width="9.5703125" style="3" customWidth="1"/>
    <col min="27" max="27" width="11.85546875" style="3" customWidth="1"/>
    <col min="28" max="28" width="8.7109375" style="3" customWidth="1"/>
    <col min="29" max="29" width="9.5703125" style="3" bestFit="1" customWidth="1"/>
    <col min="30" max="30" width="8.7109375" style="3" customWidth="1"/>
    <col min="31" max="31" width="11.7109375" style="4" hidden="1" customWidth="1"/>
    <col min="32" max="34" width="9.5703125" style="3" hidden="1" customWidth="1"/>
    <col min="35" max="35" width="11.7109375" style="4" hidden="1" customWidth="1"/>
    <col min="36" max="38" width="9.5703125" style="3" hidden="1" customWidth="1"/>
    <col min="39" max="39" width="11.7109375" style="4" hidden="1" customWidth="1"/>
    <col min="40" max="42" width="9.5703125" style="3" hidden="1" customWidth="1"/>
    <col min="43" max="44" width="8.7109375" style="3" customWidth="1"/>
    <col min="45" max="57" width="17" style="3" hidden="1" customWidth="1"/>
    <col min="58" max="58" width="17" style="3"/>
    <col min="59" max="59" width="17" style="3" hidden="1" customWidth="1"/>
    <col min="60" max="16384" width="17" style="3"/>
  </cols>
  <sheetData>
    <row r="1" spans="1:59" ht="34.5" customHeight="1">
      <c r="A1" s="382" t="str">
        <f>Capa!A1</f>
        <v>Termo de Parceria celebrado entre o Instituto Estadual do Patrimônio Histórico e Artístico de Minas Gerais - IEPHA/MG e a Associação Pró-Cultura e Promoção das Artes - APPA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  <c r="Y1" s="382"/>
      <c r="Z1" s="382"/>
      <c r="AA1" s="382"/>
      <c r="AB1" s="382"/>
      <c r="AC1" s="382"/>
      <c r="AD1" s="26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259" t="s">
        <v>146</v>
      </c>
      <c r="AT1" s="151" t="str">
        <f t="shared" ref="AT1:AT7" ca="1" si="0">CELL("endereço",OFFSET($I$6,1,MATCH($AS1,$J$6:$L$6,0)))</f>
        <v>$K$7</v>
      </c>
      <c r="AU1" s="151" t="str">
        <f ca="1">CONCATENATE(AT1,":$",MID(AT1,2,1),"$106")</f>
        <v>$K$7:$K$106</v>
      </c>
      <c r="AV1" s="151"/>
      <c r="AW1" s="151"/>
      <c r="AX1" s="295" t="str">
        <f ca="1">CELL("endereço",OFFSET($N$6,1,MATCH($AS1,$O$6:$Q$6,0)))</f>
        <v>$P$7</v>
      </c>
      <c r="AY1" s="295" t="str">
        <f ca="1">CONCATENATE(AX1,":$",MID(AX1,2,1),"$106")</f>
        <v>$P$7:$P$106</v>
      </c>
      <c r="AZ1" s="295"/>
      <c r="BA1" s="295"/>
      <c r="BB1" s="151" t="e">
        <f ca="1">CELL("endereço",OFFSET($S$6,1,MATCH($AS1,$T$6:$V$6,0)))</f>
        <v>#N/A</v>
      </c>
      <c r="BC1" s="151" t="e">
        <f ca="1">CONCATENATE(BB1,":$",MID(BB1,2,1),"$106")</f>
        <v>#N/A</v>
      </c>
      <c r="BD1" s="151"/>
      <c r="BE1" s="151"/>
      <c r="BG1" s="259" t="s">
        <v>278</v>
      </c>
    </row>
    <row r="2" spans="1:59" ht="30" customHeight="1">
      <c r="A2" s="382" t="s">
        <v>316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26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259" t="s">
        <v>62</v>
      </c>
      <c r="AT2" s="151" t="str">
        <f t="shared" ca="1" si="0"/>
        <v>$J$7</v>
      </c>
      <c r="AU2" s="151" t="str">
        <f t="shared" ref="AU2:AU6" ca="1" si="1">CONCATENATE(AT2,":$",MID(AT2,2,1),"$106")</f>
        <v>$J$7:$J$106</v>
      </c>
      <c r="AV2" s="151" t="e">
        <f t="shared" ref="AV2:AV8" ca="1" si="2">CELL("endereço",OFFSET($I$112,1,MATCH($AS2,$J$112:$L$112,0)))</f>
        <v>#N/A</v>
      </c>
      <c r="AW2" s="151" t="e">
        <f ca="1">CONCATENATE(AV2,":$",MID(AV2,2,1),"$122")</f>
        <v>#N/A</v>
      </c>
      <c r="AX2" s="295" t="str">
        <f t="shared" ref="AX2:AX7" ca="1" si="3">CELL("endereço",OFFSET($N$6,1,MATCH($AS2,$O$6:$Q$6,0)))</f>
        <v>$O$7</v>
      </c>
      <c r="AY2" s="295" t="str">
        <f t="shared" ref="AY2:AY7" ca="1" si="4">CONCATENATE(AX2,":$",MID(AX2,2,1),"$106")</f>
        <v>$O$7:$O$106</v>
      </c>
      <c r="AZ2" s="295" t="e">
        <f ca="1">CELL("endereço",OFFSET($N$112,1,MATCH($AS2,$O$112:$Q$112,0)))</f>
        <v>#N/A</v>
      </c>
      <c r="BA2" s="295" t="e">
        <f ca="1">CONCATENATE(AZ2,":$",MID(AZ2,2,1),"$122")</f>
        <v>#N/A</v>
      </c>
      <c r="BB2" s="151" t="e">
        <f t="shared" ref="BB2:BB7" ca="1" si="5">CELL("endereço",OFFSET($S$6,1,MATCH($AS2,$T$6:$V$6,0)))</f>
        <v>#N/A</v>
      </c>
      <c r="BC2" s="151" t="e">
        <f t="shared" ref="BC2:BC6" ca="1" si="6">CONCATENATE(BB2,":$",MID(BB2,2,1),"$106")</f>
        <v>#N/A</v>
      </c>
      <c r="BD2" s="151" t="e">
        <f ca="1">CELL("endereço",OFFSET($S$112,1,MATCH($AS2,$T$112:$V$112,0)))</f>
        <v>#N/A</v>
      </c>
      <c r="BE2" s="151" t="e">
        <f ca="1">CONCATENATE(BD2,":$",MID(BD2,2,1),"$122")</f>
        <v>#N/A</v>
      </c>
      <c r="BG2" s="259" t="s">
        <v>62</v>
      </c>
    </row>
    <row r="3" spans="1:59" ht="30" customHeight="1" thickBot="1">
      <c r="A3" s="388" t="s">
        <v>328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26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259" t="s">
        <v>368</v>
      </c>
      <c r="AT3" s="151" t="e">
        <f t="shared" ca="1" si="0"/>
        <v>#N/A</v>
      </c>
      <c r="AU3" s="151" t="e">
        <f t="shared" ca="1" si="1"/>
        <v>#N/A</v>
      </c>
      <c r="AV3" s="151" t="e">
        <f t="shared" ca="1" si="2"/>
        <v>#N/A</v>
      </c>
      <c r="AW3" s="151" t="e">
        <f t="shared" ref="AW3:AW6" ca="1" si="7">CONCATENATE(AV3,":$",MID(AV3,2,1),"$122")</f>
        <v>#N/A</v>
      </c>
      <c r="AX3" s="295" t="e">
        <f t="shared" ca="1" si="3"/>
        <v>#N/A</v>
      </c>
      <c r="AY3" s="295" t="e">
        <f t="shared" ca="1" si="4"/>
        <v>#N/A</v>
      </c>
      <c r="AZ3" s="295" t="e">
        <f t="shared" ref="AZ3:AZ8" ca="1" si="8">CELL("endereço",OFFSET($N$112,1,MATCH($AS3,$O$112:$Q$112,0)))</f>
        <v>#N/A</v>
      </c>
      <c r="BA3" s="295" t="e">
        <f t="shared" ref="BA3:BA6" ca="1" si="9">CONCATENATE(AZ3,":$",MID(AZ3,2,1),"$122")</f>
        <v>#N/A</v>
      </c>
      <c r="BB3" s="151" t="e">
        <f t="shared" ca="1" si="5"/>
        <v>#N/A</v>
      </c>
      <c r="BC3" s="151" t="e">
        <f t="shared" ca="1" si="6"/>
        <v>#N/A</v>
      </c>
      <c r="BD3" s="151" t="e">
        <f t="shared" ref="BD3:BD8" ca="1" si="10">CELL("endereço",OFFSET($S$112,1,MATCH($AS3,$T$112:$V$112,0)))</f>
        <v>#N/A</v>
      </c>
      <c r="BE3" s="151" t="e">
        <f t="shared" ref="BE3:BE6" ca="1" si="11">CONCATENATE(BD3,":$",MID(BD3,2,1),"$122")</f>
        <v>#N/A</v>
      </c>
      <c r="BG3" s="259" t="s">
        <v>63</v>
      </c>
    </row>
    <row r="4" spans="1:59" s="163" customFormat="1" ht="27" customHeight="1">
      <c r="A4" s="390" t="s">
        <v>148</v>
      </c>
      <c r="B4" s="390" t="s">
        <v>1</v>
      </c>
      <c r="C4" s="390" t="s">
        <v>303</v>
      </c>
      <c r="D4" s="390" t="s">
        <v>145</v>
      </c>
      <c r="E4" s="412" t="s">
        <v>19</v>
      </c>
      <c r="F4" s="400" t="s">
        <v>330</v>
      </c>
      <c r="G4" s="412" t="s">
        <v>331</v>
      </c>
      <c r="H4" s="400" t="s">
        <v>382</v>
      </c>
      <c r="I4" s="390"/>
      <c r="J4" s="390"/>
      <c r="K4" s="390"/>
      <c r="L4" s="412"/>
      <c r="M4" s="400" t="s">
        <v>383</v>
      </c>
      <c r="N4" s="390"/>
      <c r="O4" s="390"/>
      <c r="P4" s="390"/>
      <c r="Q4" s="412"/>
      <c r="R4" s="400" t="s">
        <v>389</v>
      </c>
      <c r="S4" s="390"/>
      <c r="T4" s="390"/>
      <c r="U4" s="390"/>
      <c r="V4" s="412"/>
      <c r="W4" s="400" t="s">
        <v>334</v>
      </c>
      <c r="X4" s="390"/>
      <c r="Y4" s="390"/>
      <c r="Z4" s="412"/>
      <c r="AA4" s="415" t="s">
        <v>147</v>
      </c>
      <c r="AB4" s="416"/>
      <c r="AC4" s="416"/>
      <c r="AD4" s="269"/>
      <c r="AE4" s="400" t="s">
        <v>395</v>
      </c>
      <c r="AF4" s="390"/>
      <c r="AG4" s="390"/>
      <c r="AH4" s="412"/>
      <c r="AI4" s="400" t="s">
        <v>393</v>
      </c>
      <c r="AJ4" s="390"/>
      <c r="AK4" s="390"/>
      <c r="AL4" s="412"/>
      <c r="AM4" s="400" t="s">
        <v>394</v>
      </c>
      <c r="AN4" s="390"/>
      <c r="AO4" s="390"/>
      <c r="AP4" s="412"/>
      <c r="AQ4" s="269"/>
      <c r="AR4" s="269"/>
      <c r="AS4" s="259" t="s">
        <v>64</v>
      </c>
      <c r="AT4" s="151" t="e">
        <f t="shared" ca="1" si="0"/>
        <v>#N/A</v>
      </c>
      <c r="AU4" s="151" t="e">
        <f t="shared" ca="1" si="1"/>
        <v>#N/A</v>
      </c>
      <c r="AV4" s="151" t="e">
        <f t="shared" ca="1" si="2"/>
        <v>#N/A</v>
      </c>
      <c r="AW4" s="151" t="e">
        <f t="shared" ca="1" si="7"/>
        <v>#N/A</v>
      </c>
      <c r="AX4" s="295" t="e">
        <f t="shared" ca="1" si="3"/>
        <v>#N/A</v>
      </c>
      <c r="AY4" s="295" t="e">
        <f t="shared" ca="1" si="4"/>
        <v>#N/A</v>
      </c>
      <c r="AZ4" s="295" t="e">
        <f t="shared" ca="1" si="8"/>
        <v>#N/A</v>
      </c>
      <c r="BA4" s="295" t="e">
        <f t="shared" ca="1" si="9"/>
        <v>#N/A</v>
      </c>
      <c r="BB4" s="151" t="e">
        <f t="shared" ca="1" si="5"/>
        <v>#N/A</v>
      </c>
      <c r="BC4" s="151" t="e">
        <f t="shared" ca="1" si="6"/>
        <v>#N/A</v>
      </c>
      <c r="BD4" s="151" t="e">
        <f t="shared" ca="1" si="10"/>
        <v>#N/A</v>
      </c>
      <c r="BE4" s="151" t="e">
        <f t="shared" ca="1" si="11"/>
        <v>#N/A</v>
      </c>
      <c r="BG4" s="259" t="s">
        <v>64</v>
      </c>
    </row>
    <row r="5" spans="1:59" s="163" customFormat="1" ht="27" customHeight="1">
      <c r="A5" s="418"/>
      <c r="B5" s="418"/>
      <c r="C5" s="418"/>
      <c r="D5" s="418"/>
      <c r="E5" s="419"/>
      <c r="F5" s="422"/>
      <c r="G5" s="419"/>
      <c r="H5" s="422" t="s">
        <v>332</v>
      </c>
      <c r="I5" s="420" t="s">
        <v>349</v>
      </c>
      <c r="J5" s="417" t="s">
        <v>350</v>
      </c>
      <c r="K5" s="418"/>
      <c r="L5" s="419"/>
      <c r="M5" s="422" t="s">
        <v>332</v>
      </c>
      <c r="N5" s="420" t="s">
        <v>349</v>
      </c>
      <c r="O5" s="417" t="s">
        <v>350</v>
      </c>
      <c r="P5" s="418"/>
      <c r="Q5" s="419"/>
      <c r="R5" s="422" t="s">
        <v>332</v>
      </c>
      <c r="S5" s="420" t="s">
        <v>349</v>
      </c>
      <c r="T5" s="417" t="s">
        <v>350</v>
      </c>
      <c r="U5" s="418"/>
      <c r="V5" s="419"/>
      <c r="W5" s="422" t="s">
        <v>296</v>
      </c>
      <c r="X5" s="418" t="s">
        <v>30</v>
      </c>
      <c r="Y5" s="418" t="s">
        <v>31</v>
      </c>
      <c r="Z5" s="419" t="s">
        <v>333</v>
      </c>
      <c r="AA5" s="422" t="s">
        <v>22</v>
      </c>
      <c r="AB5" s="418" t="s">
        <v>23</v>
      </c>
      <c r="AC5" s="418" t="s">
        <v>24</v>
      </c>
      <c r="AD5" s="268"/>
      <c r="AE5" s="422" t="s">
        <v>296</v>
      </c>
      <c r="AF5" s="418" t="s">
        <v>30</v>
      </c>
      <c r="AG5" s="418" t="s">
        <v>31</v>
      </c>
      <c r="AH5" s="419" t="s">
        <v>333</v>
      </c>
      <c r="AI5" s="422" t="s">
        <v>296</v>
      </c>
      <c r="AJ5" s="418" t="s">
        <v>30</v>
      </c>
      <c r="AK5" s="418" t="s">
        <v>31</v>
      </c>
      <c r="AL5" s="419" t="s">
        <v>333</v>
      </c>
      <c r="AM5" s="422" t="s">
        <v>296</v>
      </c>
      <c r="AN5" s="418" t="s">
        <v>30</v>
      </c>
      <c r="AO5" s="418" t="s">
        <v>31</v>
      </c>
      <c r="AP5" s="419" t="s">
        <v>333</v>
      </c>
      <c r="AQ5" s="303"/>
      <c r="AR5" s="303"/>
      <c r="AS5" s="259" t="s">
        <v>65</v>
      </c>
      <c r="AT5" s="151" t="e">
        <f t="shared" ca="1" si="0"/>
        <v>#N/A</v>
      </c>
      <c r="AU5" s="151" t="e">
        <f t="shared" ca="1" si="1"/>
        <v>#N/A</v>
      </c>
      <c r="AV5" s="151" t="e">
        <f t="shared" ca="1" si="2"/>
        <v>#N/A</v>
      </c>
      <c r="AW5" s="151" t="e">
        <f t="shared" ca="1" si="7"/>
        <v>#N/A</v>
      </c>
      <c r="AX5" s="295" t="e">
        <f t="shared" ca="1" si="3"/>
        <v>#N/A</v>
      </c>
      <c r="AY5" s="295" t="e">
        <f t="shared" ca="1" si="4"/>
        <v>#N/A</v>
      </c>
      <c r="AZ5" s="295" t="e">
        <f t="shared" ca="1" si="8"/>
        <v>#N/A</v>
      </c>
      <c r="BA5" s="295" t="e">
        <f t="shared" ca="1" si="9"/>
        <v>#N/A</v>
      </c>
      <c r="BB5" s="151" t="e">
        <f t="shared" ca="1" si="5"/>
        <v>#N/A</v>
      </c>
      <c r="BC5" s="151" t="e">
        <f t="shared" ca="1" si="6"/>
        <v>#N/A</v>
      </c>
      <c r="BD5" s="151" t="e">
        <f t="shared" ca="1" si="10"/>
        <v>#N/A</v>
      </c>
      <c r="BE5" s="151" t="e">
        <f t="shared" ca="1" si="11"/>
        <v>#N/A</v>
      </c>
      <c r="BG5" s="259" t="s">
        <v>65</v>
      </c>
    </row>
    <row r="6" spans="1:59" s="163" customFormat="1" ht="39.75" customHeight="1" thickBot="1">
      <c r="A6" s="391"/>
      <c r="B6" s="391"/>
      <c r="C6" s="391"/>
      <c r="D6" s="391"/>
      <c r="E6" s="414"/>
      <c r="F6" s="401"/>
      <c r="G6" s="414"/>
      <c r="H6" s="401"/>
      <c r="I6" s="421"/>
      <c r="J6" s="164" t="s">
        <v>62</v>
      </c>
      <c r="K6" s="164" t="s">
        <v>146</v>
      </c>
      <c r="L6" s="164"/>
      <c r="M6" s="401"/>
      <c r="N6" s="421"/>
      <c r="O6" s="164" t="s">
        <v>62</v>
      </c>
      <c r="P6" s="164" t="s">
        <v>146</v>
      </c>
      <c r="Q6" s="164"/>
      <c r="R6" s="401"/>
      <c r="S6" s="421"/>
      <c r="T6" s="164"/>
      <c r="U6" s="164"/>
      <c r="V6" s="164"/>
      <c r="W6" s="401"/>
      <c r="X6" s="391"/>
      <c r="Y6" s="391"/>
      <c r="Z6" s="414"/>
      <c r="AA6" s="401"/>
      <c r="AB6" s="391"/>
      <c r="AC6" s="391"/>
      <c r="AD6" s="268"/>
      <c r="AE6" s="401"/>
      <c r="AF6" s="391"/>
      <c r="AG6" s="391"/>
      <c r="AH6" s="414"/>
      <c r="AI6" s="401"/>
      <c r="AJ6" s="391"/>
      <c r="AK6" s="391"/>
      <c r="AL6" s="414"/>
      <c r="AM6" s="401"/>
      <c r="AN6" s="391"/>
      <c r="AO6" s="391"/>
      <c r="AP6" s="414"/>
      <c r="AQ6" s="303"/>
      <c r="AR6" s="303"/>
      <c r="AS6" s="259" t="s">
        <v>66</v>
      </c>
      <c r="AT6" s="151" t="e">
        <f t="shared" ca="1" si="0"/>
        <v>#N/A</v>
      </c>
      <c r="AU6" s="151" t="e">
        <f t="shared" ca="1" si="1"/>
        <v>#N/A</v>
      </c>
      <c r="AV6" s="151" t="e">
        <f t="shared" ca="1" si="2"/>
        <v>#N/A</v>
      </c>
      <c r="AW6" s="151" t="e">
        <f t="shared" ca="1" si="7"/>
        <v>#N/A</v>
      </c>
      <c r="AX6" s="295" t="e">
        <f t="shared" ca="1" si="3"/>
        <v>#N/A</v>
      </c>
      <c r="AY6" s="295" t="e">
        <f t="shared" ca="1" si="4"/>
        <v>#N/A</v>
      </c>
      <c r="AZ6" s="295" t="e">
        <f t="shared" ca="1" si="8"/>
        <v>#N/A</v>
      </c>
      <c r="BA6" s="295" t="e">
        <f t="shared" ca="1" si="9"/>
        <v>#N/A</v>
      </c>
      <c r="BB6" s="151" t="e">
        <f t="shared" ca="1" si="5"/>
        <v>#N/A</v>
      </c>
      <c r="BC6" s="151" t="e">
        <f t="shared" ca="1" si="6"/>
        <v>#N/A</v>
      </c>
      <c r="BD6" s="151" t="e">
        <f t="shared" ca="1" si="10"/>
        <v>#N/A</v>
      </c>
      <c r="BE6" s="151" t="e">
        <f t="shared" ca="1" si="11"/>
        <v>#N/A</v>
      </c>
      <c r="BG6" s="259" t="s">
        <v>66</v>
      </c>
    </row>
    <row r="7" spans="1:59" ht="12.75">
      <c r="A7" s="100">
        <v>1</v>
      </c>
      <c r="B7" s="13" t="str">
        <f>'Encargos e Benefícios'!B6</f>
        <v>Coordenador Geral do Projeto</v>
      </c>
      <c r="C7" s="68" t="s">
        <v>301</v>
      </c>
      <c r="D7" s="10">
        <f>'Encargos e Benefícios'!C6</f>
        <v>1</v>
      </c>
      <c r="E7" s="70">
        <v>40</v>
      </c>
      <c r="F7" s="243">
        <v>1</v>
      </c>
      <c r="G7" s="241">
        <v>24</v>
      </c>
      <c r="H7" s="243">
        <v>5</v>
      </c>
      <c r="I7" s="270">
        <v>0.01</v>
      </c>
      <c r="J7" s="99">
        <f>'Encargos e Benefícios'!P6*'Gastos com Pessoal'!$I7</f>
        <v>4.1095999999999995</v>
      </c>
      <c r="K7" s="99">
        <f>'Encargos e Benefícios'!Q6*'Gastos com Pessoal'!$I7</f>
        <v>0</v>
      </c>
      <c r="L7" s="99">
        <f>'Encargos e Benefícios'!R6*'Gastos com Pessoal'!$I7</f>
        <v>0</v>
      </c>
      <c r="M7" s="243">
        <v>17</v>
      </c>
      <c r="N7" s="270">
        <v>0.01</v>
      </c>
      <c r="O7" s="99">
        <f>('Encargos e Benefícios'!P6+'Gastos com Pessoal'!J7)*'Gastos com Pessoal'!$N7</f>
        <v>4.1506959999999999</v>
      </c>
      <c r="P7" s="99">
        <f>('Encargos e Benefícios'!Q6+'Gastos com Pessoal'!K7)*'Gastos com Pessoal'!$N7</f>
        <v>0</v>
      </c>
      <c r="Q7" s="278">
        <f>(L7+'Encargos e Benefícios'!R6)*'Gastos com Pessoal'!N7</f>
        <v>0</v>
      </c>
      <c r="R7" s="244"/>
      <c r="S7" s="271"/>
      <c r="T7" s="99">
        <v>0</v>
      </c>
      <c r="U7" s="99">
        <v>0</v>
      </c>
      <c r="V7" s="278">
        <v>0</v>
      </c>
      <c r="W7" s="12">
        <f>'Encargos e Benefícios'!D6</f>
        <v>9000</v>
      </c>
      <c r="X7" s="12">
        <f>IF('Encargos e Benefícios'!C6=0,0,'Encargos e Benefícios'!O6/'Encargos e Benefícios'!C6)</f>
        <v>5995.2676410000004</v>
      </c>
      <c r="Y7" s="12">
        <f>IF('Encargos e Benefícios'!C6=0,0,'Encargos e Benefícios'!U6/'Encargos e Benefícios'!C6)</f>
        <v>430.96</v>
      </c>
      <c r="Z7" s="245">
        <f>IF('Encargos e Benefícios'!C6=0,0,'Encargos e Benefícios'!V6/'Encargos e Benefícios'!C6)</f>
        <v>15426.227640999999</v>
      </c>
      <c r="AA7" s="61">
        <v>7363.92</v>
      </c>
      <c r="AB7" s="60">
        <v>3819.49</v>
      </c>
      <c r="AC7" s="60">
        <v>10908.35</v>
      </c>
      <c r="AD7" s="61"/>
      <c r="AE7" s="12">
        <f>W7*(1+I7)</f>
        <v>9090</v>
      </c>
      <c r="AF7" s="12">
        <f>$X7*(1+I7)</f>
        <v>6055.2203174100005</v>
      </c>
      <c r="AG7" s="12">
        <f>IF('Encargos e Benefícios'!$C6=0,0,$Y7+SUM(J7:L7)/$D7)</f>
        <v>435.06959999999998</v>
      </c>
      <c r="AH7" s="305">
        <f>IF('Encargos e Benefícios'!$C6=0,0,SUM(AE7:AG7))</f>
        <v>15580.28991741</v>
      </c>
      <c r="AI7" s="12">
        <f>AE7*(1+N7)</f>
        <v>9180.9</v>
      </c>
      <c r="AJ7" s="12">
        <f>$AF7*(1+N7)</f>
        <v>6115.7725205841007</v>
      </c>
      <c r="AK7" s="12">
        <f>IF('Encargos e Benefícios'!$C6=0,0,$AG7+SUM(O7:Q7)/$D7)</f>
        <v>439.22029599999996</v>
      </c>
      <c r="AL7" s="305">
        <f>IF('Encargos e Benefícios'!$C6=0,0,SUM(AI7:AK7))</f>
        <v>15735.892816584099</v>
      </c>
      <c r="AM7" s="12">
        <f>AI7*(1+S7)</f>
        <v>9180.9</v>
      </c>
      <c r="AN7" s="12">
        <f>$AJ7*(1+S7)</f>
        <v>6115.7725205841007</v>
      </c>
      <c r="AO7" s="12">
        <f>IF('Encargos e Benefícios'!$C6=0,0,$AK7+SUM(T7:V7)/$D7)</f>
        <v>439.22029599999996</v>
      </c>
      <c r="AP7" s="305">
        <f>IF('Encargos e Benefícios'!$C6=0,0,SUM(AM7:AO7))</f>
        <v>15735.892816584099</v>
      </c>
      <c r="AQ7" s="61"/>
      <c r="AR7" s="61"/>
      <c r="AS7" s="259" t="s">
        <v>67</v>
      </c>
      <c r="AT7" s="151" t="e">
        <f t="shared" ca="1" si="0"/>
        <v>#N/A</v>
      </c>
      <c r="AU7" s="151" t="e">
        <f ca="1">CONCATENATE(AT7,":$",MID(AT7,2,1),"$106")</f>
        <v>#N/A</v>
      </c>
      <c r="AV7" s="151" t="e">
        <f t="shared" ca="1" si="2"/>
        <v>#N/A</v>
      </c>
      <c r="AW7" s="151" t="e">
        <f ca="1">CONCATENATE(AV7,":$",MID(AV7,2,1),"$122")</f>
        <v>#N/A</v>
      </c>
      <c r="AX7" s="295" t="e">
        <f t="shared" ca="1" si="3"/>
        <v>#N/A</v>
      </c>
      <c r="AY7" s="295" t="e">
        <f t="shared" ca="1" si="4"/>
        <v>#N/A</v>
      </c>
      <c r="AZ7" s="295" t="e">
        <f t="shared" ca="1" si="8"/>
        <v>#N/A</v>
      </c>
      <c r="BA7" s="295" t="e">
        <f ca="1">CONCATENATE(AZ7,":$",MID(AZ7,2,1),"$122")</f>
        <v>#N/A</v>
      </c>
      <c r="BB7" s="151" t="e">
        <f t="shared" ca="1" si="5"/>
        <v>#N/A</v>
      </c>
      <c r="BC7" s="151" t="e">
        <f ca="1">CONCATENATE(BB7,":$",MID(BB7,2,1),"$106")</f>
        <v>#N/A</v>
      </c>
      <c r="BD7" s="151" t="e">
        <f t="shared" ca="1" si="10"/>
        <v>#N/A</v>
      </c>
      <c r="BE7" s="151" t="e">
        <f ca="1">CONCATENATE(BD7,":$",MID(BD7,2,1),"$122")</f>
        <v>#N/A</v>
      </c>
      <c r="BG7" s="260" t="s">
        <v>67</v>
      </c>
    </row>
    <row r="8" spans="1:59" ht="22.5">
      <c r="A8" s="100">
        <v>2</v>
      </c>
      <c r="B8" s="13" t="str">
        <f>'Encargos e Benefícios'!B7</f>
        <v>Gerente de Promoção da Fazenda Boa Esperança</v>
      </c>
      <c r="C8" s="68" t="s">
        <v>300</v>
      </c>
      <c r="D8" s="10">
        <f>'Encargos e Benefícios'!C7</f>
        <v>1</v>
      </c>
      <c r="E8" s="70">
        <v>40</v>
      </c>
      <c r="F8" s="244">
        <v>1</v>
      </c>
      <c r="G8" s="242">
        <v>24</v>
      </c>
      <c r="H8" s="244">
        <v>5</v>
      </c>
      <c r="I8" s="271">
        <v>0.01</v>
      </c>
      <c r="J8" s="99">
        <f>'Encargos e Benefícios'!P7*'Gastos com Pessoal'!$I8</f>
        <v>4.1095999999999995</v>
      </c>
      <c r="K8" s="99">
        <f>'Encargos e Benefícios'!Q7*'Gastos com Pessoal'!$I8</f>
        <v>0</v>
      </c>
      <c r="L8" s="99">
        <f>'Encargos e Benefícios'!R7*'Gastos com Pessoal'!$I8</f>
        <v>0</v>
      </c>
      <c r="M8" s="244">
        <v>17</v>
      </c>
      <c r="N8" s="271">
        <v>0.01</v>
      </c>
      <c r="O8" s="99">
        <f>('Encargos e Benefícios'!P7+'Gastos com Pessoal'!J8)*'Gastos com Pessoal'!$N8</f>
        <v>4.1506959999999999</v>
      </c>
      <c r="P8" s="99">
        <f>('Encargos e Benefícios'!Q7+'Gastos com Pessoal'!K8)*'Gastos com Pessoal'!$N8</f>
        <v>0</v>
      </c>
      <c r="Q8" s="278">
        <f>(L8+'Encargos e Benefícios'!R7)*'Gastos com Pessoal'!N8</f>
        <v>0</v>
      </c>
      <c r="R8" s="244"/>
      <c r="S8" s="271"/>
      <c r="T8" s="99">
        <v>0</v>
      </c>
      <c r="U8" s="99">
        <v>0</v>
      </c>
      <c r="V8" s="278">
        <v>0</v>
      </c>
      <c r="W8" s="12">
        <f>'Encargos e Benefícios'!D7</f>
        <v>4500</v>
      </c>
      <c r="X8" s="12">
        <f>IF('Encargos e Benefícios'!C7=0,0,'Encargos e Benefícios'!O7/'Encargos e Benefícios'!C7)</f>
        <v>2997.6338205000002</v>
      </c>
      <c r="Y8" s="12">
        <f>IF('Encargos e Benefícios'!C7=0,0,'Encargos e Benefícios'!U7/'Encargos e Benefícios'!C7)</f>
        <v>430.96</v>
      </c>
      <c r="Z8" s="245">
        <f>IF('Encargos e Benefícios'!C7=0,0,'Encargos e Benefícios'!V7/'Encargos e Benefícios'!C7)</f>
        <v>7928.5938205000002</v>
      </c>
      <c r="AA8" s="61">
        <v>5767.68</v>
      </c>
      <c r="AB8" s="60">
        <v>2991.45</v>
      </c>
      <c r="AC8" s="60">
        <v>8543.9</v>
      </c>
      <c r="AD8" s="61"/>
      <c r="AE8" s="12">
        <f t="shared" ref="AE8:AE71" si="12">W8*(1+I8)</f>
        <v>4545</v>
      </c>
      <c r="AF8" s="12">
        <f t="shared" ref="AF8:AF71" si="13">$X8*(1+I8)</f>
        <v>3027.6101587050002</v>
      </c>
      <c r="AG8" s="12">
        <f>IF('Encargos e Benefícios'!$C7=0,0,$Y8+SUM(J8:L8)/$D8)</f>
        <v>435.06959999999998</v>
      </c>
      <c r="AH8" s="245">
        <f>IF('Encargos e Benefícios'!$C7=0,0,SUM(AE8:AG8))</f>
        <v>8007.6797587049996</v>
      </c>
      <c r="AI8" s="12">
        <f t="shared" ref="AI8:AI71" si="14">AE8*(1+N8)</f>
        <v>4590.45</v>
      </c>
      <c r="AJ8" s="12">
        <f t="shared" ref="AJ8:AJ71" si="15">$AF8*(1+N8)</f>
        <v>3057.8862602920503</v>
      </c>
      <c r="AK8" s="12">
        <f>IF('Encargos e Benefícios'!$C7=0,0,$AG8+SUM(O8:Q8)/$D8)</f>
        <v>439.22029599999996</v>
      </c>
      <c r="AL8" s="245">
        <f>IF('Encargos e Benefícios'!$C7=0,0,SUM(AI8:AK8))</f>
        <v>8087.5565562920492</v>
      </c>
      <c r="AM8" s="12">
        <f t="shared" ref="AM8:AM71" si="16">AI8*(1+S8)</f>
        <v>4590.45</v>
      </c>
      <c r="AN8" s="12">
        <f t="shared" ref="AN8:AN71" si="17">$AJ8*(1+S8)</f>
        <v>3057.8862602920503</v>
      </c>
      <c r="AO8" s="12">
        <f>IF('Encargos e Benefícios'!$C7=0,0,$AK8+SUM(T8:V8)/$D8)</f>
        <v>439.22029599999996</v>
      </c>
      <c r="AP8" s="245">
        <f>IF('Encargos e Benefícios'!$C7=0,0,SUM(AM8:AO8))</f>
        <v>8087.5565562920492</v>
      </c>
      <c r="AQ8" s="61"/>
      <c r="AR8" s="61"/>
      <c r="AS8" s="259" t="s">
        <v>278</v>
      </c>
      <c r="AT8" s="151"/>
      <c r="AU8" s="151"/>
      <c r="AV8" s="151" t="str">
        <f t="shared" ca="1" si="2"/>
        <v>$J$113</v>
      </c>
      <c r="AW8" s="151" t="str">
        <f ca="1">CONCATENATE(AV8,":$",MID(AV8,2,1),"$122")</f>
        <v>$J$113:$J$122</v>
      </c>
      <c r="AX8" s="295" t="e">
        <f ca="1">CELL("endereço",OFFSET($N$6,1,MATCH($AS8,$O$6:$Q$6,0)))</f>
        <v>#N/A</v>
      </c>
      <c r="AY8" s="295" t="e">
        <f ca="1">CONCATENATE(AX8,":$",MID(AX8,2,1),"$106")</f>
        <v>#N/A</v>
      </c>
      <c r="AZ8" s="295" t="e">
        <f t="shared" ca="1" si="8"/>
        <v>#N/A</v>
      </c>
      <c r="BA8" s="295" t="e">
        <f ca="1">CONCATENATE(AZ8,":$",MID(AZ8,2,1),"$122")</f>
        <v>#N/A</v>
      </c>
      <c r="BB8" s="151"/>
      <c r="BC8" s="151"/>
      <c r="BD8" s="151" t="e">
        <f t="shared" ca="1" si="10"/>
        <v>#N/A</v>
      </c>
      <c r="BE8" s="151" t="e">
        <f ca="1">CONCATENATE(BD8,":$",MID(BD8,2,1),"$122")</f>
        <v>#N/A</v>
      </c>
    </row>
    <row r="9" spans="1:59" ht="12.75">
      <c r="A9" s="100">
        <v>3</v>
      </c>
      <c r="B9" s="13" t="str">
        <f>'Encargos e Benefícios'!B8</f>
        <v>Coordenador da Fazenda Boa Esperança</v>
      </c>
      <c r="C9" s="68" t="s">
        <v>300</v>
      </c>
      <c r="D9" s="10">
        <f>'Encargos e Benefícios'!C8</f>
        <v>1</v>
      </c>
      <c r="E9" s="70">
        <v>40</v>
      </c>
      <c r="F9" s="244">
        <v>1</v>
      </c>
      <c r="G9" s="242">
        <v>24</v>
      </c>
      <c r="H9" s="244">
        <v>5</v>
      </c>
      <c r="I9" s="271">
        <v>0.01</v>
      </c>
      <c r="J9" s="99">
        <f>'Encargos e Benefícios'!P8*'Gastos com Pessoal'!$I9</f>
        <v>4.1095999999999995</v>
      </c>
      <c r="K9" s="99">
        <f>'Encargos e Benefícios'!Q8*'Gastos com Pessoal'!$I9</f>
        <v>0.87080000000000046</v>
      </c>
      <c r="L9" s="99">
        <f>'Encargos e Benefícios'!R8*'Gastos com Pessoal'!$I9</f>
        <v>0</v>
      </c>
      <c r="M9" s="244">
        <v>17</v>
      </c>
      <c r="N9" s="271">
        <v>0.01</v>
      </c>
      <c r="O9" s="99">
        <f>('Encargos e Benefícios'!P8+'Gastos com Pessoal'!J9)*'Gastos com Pessoal'!$N9</f>
        <v>4.1506959999999999</v>
      </c>
      <c r="P9" s="99">
        <f>('Encargos e Benefícios'!Q8+'Gastos com Pessoal'!K9)*'Gastos com Pessoal'!$N9</f>
        <v>0.8795080000000004</v>
      </c>
      <c r="Q9" s="278">
        <f>(L9+'Encargos e Benefícios'!R8)*'Gastos com Pessoal'!N9</f>
        <v>0</v>
      </c>
      <c r="R9" s="244"/>
      <c r="S9" s="271"/>
      <c r="T9" s="99">
        <v>0</v>
      </c>
      <c r="U9" s="99">
        <v>0</v>
      </c>
      <c r="V9" s="278">
        <v>0</v>
      </c>
      <c r="W9" s="12">
        <f>'Encargos e Benefícios'!D8</f>
        <v>3000</v>
      </c>
      <c r="X9" s="12">
        <f>IF('Encargos e Benefícios'!C8=0,0,'Encargos e Benefícios'!O8/'Encargos e Benefícios'!C8)</f>
        <v>1998.4225469999999</v>
      </c>
      <c r="Y9" s="12">
        <f>IF('Encargos e Benefícios'!C8=0,0,'Encargos e Benefícios'!U8/'Encargos e Benefícios'!C8)</f>
        <v>518.04</v>
      </c>
      <c r="Z9" s="245">
        <f>IF('Encargos e Benefícios'!C8=0,0,'Encargos e Benefícios'!V8/'Encargos e Benefícios'!C8)</f>
        <v>5516.4625470000001</v>
      </c>
      <c r="AA9" s="61">
        <v>4082.4</v>
      </c>
      <c r="AB9" s="60">
        <v>2117.37</v>
      </c>
      <c r="AC9" s="60">
        <v>6047.43</v>
      </c>
      <c r="AD9" s="61"/>
      <c r="AE9" s="12">
        <f t="shared" si="12"/>
        <v>3030</v>
      </c>
      <c r="AF9" s="12">
        <f t="shared" si="13"/>
        <v>2018.4067724699999</v>
      </c>
      <c r="AG9" s="12">
        <f>IF('Encargos e Benefícios'!$C8=0,0,$Y9+SUM(J9:L9)/$D9)</f>
        <v>523.0204</v>
      </c>
      <c r="AH9" s="245">
        <f>IF('Encargos e Benefícios'!$C8=0,0,SUM(AE9:AG9))</f>
        <v>5571.4271724700002</v>
      </c>
      <c r="AI9" s="12">
        <f t="shared" si="14"/>
        <v>3060.3</v>
      </c>
      <c r="AJ9" s="12">
        <f t="shared" si="15"/>
        <v>2038.5908401946999</v>
      </c>
      <c r="AK9" s="12">
        <f>IF('Encargos e Benefícios'!$C8=0,0,$AG9+SUM(O9:Q9)/$D9)</f>
        <v>528.05060400000002</v>
      </c>
      <c r="AL9" s="245">
        <f>IF('Encargos e Benefícios'!$C8=0,0,SUM(AI9:AK9))</f>
        <v>5626.9414441947001</v>
      </c>
      <c r="AM9" s="12">
        <f t="shared" si="16"/>
        <v>3060.3</v>
      </c>
      <c r="AN9" s="12">
        <f t="shared" si="17"/>
        <v>2038.5908401946999</v>
      </c>
      <c r="AO9" s="12">
        <f>IF('Encargos e Benefícios'!$C8=0,0,$AK9+SUM(T9:V9)/$D9)</f>
        <v>528.05060400000002</v>
      </c>
      <c r="AP9" s="245">
        <f>IF('Encargos e Benefícios'!$C8=0,0,SUM(AM9:AO9))</f>
        <v>5626.9414441947001</v>
      </c>
      <c r="AQ9" s="61"/>
      <c r="AR9" s="61"/>
    </row>
    <row r="10" spans="1:59" ht="22.5">
      <c r="A10" s="100">
        <v>4</v>
      </c>
      <c r="B10" s="13" t="str">
        <f>'Encargos e Benefícios'!B9</f>
        <v>Gerente de Promoção do Palácio da Liberdade</v>
      </c>
      <c r="C10" s="68" t="s">
        <v>300</v>
      </c>
      <c r="D10" s="10">
        <f>'Encargos e Benefícios'!C9</f>
        <v>1</v>
      </c>
      <c r="E10" s="70">
        <v>40</v>
      </c>
      <c r="F10" s="244">
        <v>1</v>
      </c>
      <c r="G10" s="242">
        <v>24</v>
      </c>
      <c r="H10" s="244">
        <v>5</v>
      </c>
      <c r="I10" s="271">
        <v>0.01</v>
      </c>
      <c r="J10" s="99">
        <f>'Encargos e Benefícios'!P9*'Gastos com Pessoal'!$I10</f>
        <v>4.1095999999999995</v>
      </c>
      <c r="K10" s="99">
        <f>'Encargos e Benefícios'!Q9*'Gastos com Pessoal'!$I10</f>
        <v>0</v>
      </c>
      <c r="L10" s="99">
        <f>'Encargos e Benefícios'!R9*'Gastos com Pessoal'!$I10</f>
        <v>0</v>
      </c>
      <c r="M10" s="244">
        <v>17</v>
      </c>
      <c r="N10" s="271">
        <v>0.01</v>
      </c>
      <c r="O10" s="99">
        <f>('Encargos e Benefícios'!P9+'Gastos com Pessoal'!J10)*'Gastos com Pessoal'!$N10</f>
        <v>4.1506959999999999</v>
      </c>
      <c r="P10" s="99">
        <f>('Encargos e Benefícios'!Q9+'Gastos com Pessoal'!K10)*'Gastos com Pessoal'!$N10</f>
        <v>0</v>
      </c>
      <c r="Q10" s="278">
        <f>(L10+'Encargos e Benefícios'!R9)*'Gastos com Pessoal'!N10</f>
        <v>0</v>
      </c>
      <c r="R10" s="244"/>
      <c r="S10" s="271"/>
      <c r="T10" s="99">
        <v>0</v>
      </c>
      <c r="U10" s="99">
        <v>0</v>
      </c>
      <c r="V10" s="278">
        <v>0</v>
      </c>
      <c r="W10" s="12">
        <f>'Encargos e Benefícios'!D9</f>
        <v>4500</v>
      </c>
      <c r="X10" s="12">
        <f>IF('Encargos e Benefícios'!C9=0,0,'Encargos e Benefícios'!O9/'Encargos e Benefícios'!C9)</f>
        <v>2997.6338205000002</v>
      </c>
      <c r="Y10" s="280">
        <f>IF('Encargos e Benefícios'!C9=0,0,'Encargos e Benefícios'!U9/'Encargos e Benefícios'!C9)</f>
        <v>430.96</v>
      </c>
      <c r="Z10" s="281">
        <f>IF('Encargos e Benefícios'!C9=0,0,'Encargos e Benefícios'!V9/'Encargos e Benefícios'!C9)</f>
        <v>7928.5938205000002</v>
      </c>
      <c r="AA10" s="61">
        <v>5767.68</v>
      </c>
      <c r="AB10" s="60">
        <v>2991.45</v>
      </c>
      <c r="AC10" s="60">
        <v>8543.9</v>
      </c>
      <c r="AD10" s="61"/>
      <c r="AE10" s="12">
        <f t="shared" si="12"/>
        <v>4545</v>
      </c>
      <c r="AF10" s="12">
        <f t="shared" si="13"/>
        <v>3027.6101587050002</v>
      </c>
      <c r="AG10" s="12">
        <f>IF('Encargos e Benefícios'!$C9=0,0,$Y10+SUM(J10:L10)/$D10)</f>
        <v>435.06959999999998</v>
      </c>
      <c r="AH10" s="245">
        <f>IF('Encargos e Benefícios'!$C9=0,0,SUM(AE10:AG10))</f>
        <v>8007.6797587049996</v>
      </c>
      <c r="AI10" s="12">
        <f t="shared" si="14"/>
        <v>4590.45</v>
      </c>
      <c r="AJ10" s="12">
        <f t="shared" si="15"/>
        <v>3057.8862602920503</v>
      </c>
      <c r="AK10" s="12">
        <f>IF('Encargos e Benefícios'!$C9=0,0,$AG10+SUM(O10:Q10)/$D10)</f>
        <v>439.22029599999996</v>
      </c>
      <c r="AL10" s="245">
        <f>IF('Encargos e Benefícios'!$C9=0,0,SUM(AI10:AK10))</f>
        <v>8087.5565562920492</v>
      </c>
      <c r="AM10" s="12">
        <f t="shared" si="16"/>
        <v>4590.45</v>
      </c>
      <c r="AN10" s="12">
        <f t="shared" si="17"/>
        <v>3057.8862602920503</v>
      </c>
      <c r="AO10" s="12">
        <f>IF('Encargos e Benefícios'!$C9=0,0,$AK10+SUM(T10:V10)/$D10)</f>
        <v>439.22029599999996</v>
      </c>
      <c r="AP10" s="245">
        <f>IF('Encargos e Benefícios'!$C9=0,0,SUM(AM10:AO10))</f>
        <v>8087.5565562920492</v>
      </c>
      <c r="AQ10" s="61"/>
      <c r="AR10" s="61"/>
    </row>
    <row r="11" spans="1:59" ht="12.75">
      <c r="A11" s="100">
        <v>5</v>
      </c>
      <c r="B11" s="13" t="str">
        <f>'Encargos e Benefícios'!B10</f>
        <v>Coordenador do Palácio da Liberdade</v>
      </c>
      <c r="C11" s="68" t="s">
        <v>300</v>
      </c>
      <c r="D11" s="10">
        <f>'Encargos e Benefícios'!C10</f>
        <v>1</v>
      </c>
      <c r="E11" s="70">
        <v>40</v>
      </c>
      <c r="F11" s="244">
        <v>1</v>
      </c>
      <c r="G11" s="242">
        <v>24</v>
      </c>
      <c r="H11" s="244">
        <v>5</v>
      </c>
      <c r="I11" s="271">
        <v>0.01</v>
      </c>
      <c r="J11" s="99">
        <f>'Encargos e Benefícios'!P10*'Gastos com Pessoal'!$I11</f>
        <v>4.1095999999999995</v>
      </c>
      <c r="K11" s="99">
        <f>'Encargos e Benefícios'!Q10*'Gastos com Pessoal'!$I11</f>
        <v>0.87080000000000046</v>
      </c>
      <c r="L11" s="99">
        <f>'Encargos e Benefícios'!R10*'Gastos com Pessoal'!$I11</f>
        <v>0</v>
      </c>
      <c r="M11" s="244">
        <v>17</v>
      </c>
      <c r="N11" s="271">
        <v>0.01</v>
      </c>
      <c r="O11" s="99">
        <f>('Encargos e Benefícios'!P10+'Gastos com Pessoal'!J11)*'Gastos com Pessoal'!$N11</f>
        <v>4.1506959999999999</v>
      </c>
      <c r="P11" s="99">
        <f>('Encargos e Benefícios'!Q10+'Gastos com Pessoal'!K11)*'Gastos com Pessoal'!$N11</f>
        <v>0.8795080000000004</v>
      </c>
      <c r="Q11" s="278">
        <f>(L11+'Encargos e Benefícios'!R10)*'Gastos com Pessoal'!N11</f>
        <v>0</v>
      </c>
      <c r="R11" s="244"/>
      <c r="S11" s="271"/>
      <c r="T11" s="99">
        <v>0</v>
      </c>
      <c r="U11" s="99">
        <v>0</v>
      </c>
      <c r="V11" s="278">
        <v>0</v>
      </c>
      <c r="W11" s="12">
        <f>'Encargos e Benefícios'!D10</f>
        <v>3000</v>
      </c>
      <c r="X11" s="12">
        <f>IF('Encargos e Benefícios'!C10=0,0,'Encargos e Benefícios'!O10/'Encargos e Benefícios'!C10)</f>
        <v>1998.4225469999999</v>
      </c>
      <c r="Y11" s="280">
        <f>IF('Encargos e Benefícios'!C10=0,0,'Encargos e Benefícios'!U10/'Encargos e Benefícios'!C10)</f>
        <v>518.04</v>
      </c>
      <c r="Z11" s="281">
        <f>IF('Encargos e Benefícios'!C10=0,0,'Encargos e Benefícios'!V10/'Encargos e Benefícios'!C10)</f>
        <v>5516.4625470000001</v>
      </c>
      <c r="AA11" s="61">
        <v>4082.4</v>
      </c>
      <c r="AB11" s="60">
        <v>2117.37</v>
      </c>
      <c r="AC11" s="60">
        <v>6047.43</v>
      </c>
      <c r="AD11" s="61"/>
      <c r="AE11" s="12">
        <f t="shared" si="12"/>
        <v>3030</v>
      </c>
      <c r="AF11" s="12">
        <f t="shared" si="13"/>
        <v>2018.4067724699999</v>
      </c>
      <c r="AG11" s="12">
        <f>IF('Encargos e Benefícios'!$C10=0,0,$Y11+SUM(J11:L11)/$D11)</f>
        <v>523.0204</v>
      </c>
      <c r="AH11" s="245">
        <f>IF('Encargos e Benefícios'!$C10=0,0,SUM(AE11:AG11))</f>
        <v>5571.4271724700002</v>
      </c>
      <c r="AI11" s="12">
        <f t="shared" si="14"/>
        <v>3060.3</v>
      </c>
      <c r="AJ11" s="12">
        <f t="shared" si="15"/>
        <v>2038.5908401946999</v>
      </c>
      <c r="AK11" s="12">
        <f>IF('Encargos e Benefícios'!$C10=0,0,$AG11+SUM(O11:Q11)/$D11)</f>
        <v>528.05060400000002</v>
      </c>
      <c r="AL11" s="245">
        <f>IF('Encargos e Benefícios'!$C10=0,0,SUM(AI11:AK11))</f>
        <v>5626.9414441947001</v>
      </c>
      <c r="AM11" s="12">
        <f t="shared" si="16"/>
        <v>3060.3</v>
      </c>
      <c r="AN11" s="12">
        <f t="shared" si="17"/>
        <v>2038.5908401946999</v>
      </c>
      <c r="AO11" s="12">
        <f>IF('Encargos e Benefícios'!$C10=0,0,$AK11+SUM(T11:V11)/$D11)</f>
        <v>528.05060400000002</v>
      </c>
      <c r="AP11" s="245">
        <f>IF('Encargos e Benefícios'!$C10=0,0,SUM(AM11:AO11))</f>
        <v>5626.9414441947001</v>
      </c>
      <c r="AQ11" s="61"/>
      <c r="AR11" s="61"/>
    </row>
    <row r="12" spans="1:59" ht="12.75">
      <c r="A12" s="100">
        <v>6</v>
      </c>
      <c r="B12" s="13" t="str">
        <f>'Encargos e Benefícios'!B11</f>
        <v>Gerente Administrativo e Financeiro</v>
      </c>
      <c r="C12" s="68" t="s">
        <v>301</v>
      </c>
      <c r="D12" s="10">
        <f>'Encargos e Benefícios'!C11</f>
        <v>1</v>
      </c>
      <c r="E12" s="70">
        <v>40</v>
      </c>
      <c r="F12" s="244">
        <v>1</v>
      </c>
      <c r="G12" s="242">
        <v>24</v>
      </c>
      <c r="H12" s="244">
        <v>5</v>
      </c>
      <c r="I12" s="271">
        <v>0.01</v>
      </c>
      <c r="J12" s="99">
        <f>'Encargos e Benefícios'!P11*'Gastos com Pessoal'!$I12</f>
        <v>4.1095999999999995</v>
      </c>
      <c r="K12" s="99">
        <f>'Encargos e Benefícios'!Q11*'Gastos com Pessoal'!$I12</f>
        <v>0.87080000000000046</v>
      </c>
      <c r="L12" s="99">
        <f>'Encargos e Benefícios'!R11*'Gastos com Pessoal'!$I12</f>
        <v>0</v>
      </c>
      <c r="M12" s="244">
        <v>17</v>
      </c>
      <c r="N12" s="271">
        <v>0.01</v>
      </c>
      <c r="O12" s="99">
        <f>('Encargos e Benefícios'!P11+'Gastos com Pessoal'!J12)*'Gastos com Pessoal'!$N12</f>
        <v>4.1506959999999999</v>
      </c>
      <c r="P12" s="99">
        <f>('Encargos e Benefícios'!Q11+'Gastos com Pessoal'!K12)*'Gastos com Pessoal'!$N12</f>
        <v>0.8795080000000004</v>
      </c>
      <c r="Q12" s="278">
        <f>(L12+'Encargos e Benefícios'!R11)*'Gastos com Pessoal'!N12</f>
        <v>0</v>
      </c>
      <c r="R12" s="244"/>
      <c r="S12" s="271"/>
      <c r="T12" s="99">
        <v>0</v>
      </c>
      <c r="U12" s="99">
        <v>0</v>
      </c>
      <c r="V12" s="278">
        <v>0</v>
      </c>
      <c r="W12" s="12">
        <f>'Encargos e Benefícios'!D11</f>
        <v>3000</v>
      </c>
      <c r="X12" s="12">
        <f>IF('Encargos e Benefícios'!C11=0,0,'Encargos e Benefícios'!O11/'Encargos e Benefícios'!C11)</f>
        <v>1998.4225469999999</v>
      </c>
      <c r="Y12" s="280">
        <f>IF('Encargos e Benefícios'!C11=0,0,'Encargos e Benefícios'!U11/'Encargos e Benefícios'!C11)</f>
        <v>518.04</v>
      </c>
      <c r="Z12" s="281">
        <f>IF('Encargos e Benefícios'!C11=0,0,'Encargos e Benefícios'!V11/'Encargos e Benefícios'!C11)</f>
        <v>5516.4625470000001</v>
      </c>
      <c r="AA12" s="61">
        <v>7610.24</v>
      </c>
      <c r="AB12" s="60">
        <v>3947.12</v>
      </c>
      <c r="AC12" s="60">
        <v>11273.35</v>
      </c>
      <c r="AD12" s="61"/>
      <c r="AE12" s="12">
        <f t="shared" si="12"/>
        <v>3030</v>
      </c>
      <c r="AF12" s="12">
        <f t="shared" si="13"/>
        <v>2018.4067724699999</v>
      </c>
      <c r="AG12" s="12">
        <f>IF('Encargos e Benefícios'!$C11=0,0,$Y12+SUM(J12:L12)/$D12)</f>
        <v>523.0204</v>
      </c>
      <c r="AH12" s="245">
        <f>IF('Encargos e Benefícios'!$C11=0,0,SUM(AE12:AG12))</f>
        <v>5571.4271724700002</v>
      </c>
      <c r="AI12" s="12">
        <f t="shared" si="14"/>
        <v>3060.3</v>
      </c>
      <c r="AJ12" s="12">
        <f t="shared" si="15"/>
        <v>2038.5908401946999</v>
      </c>
      <c r="AK12" s="12">
        <f>IF('Encargos e Benefícios'!$C11=0,0,$AG12+SUM(O12:Q12)/$D12)</f>
        <v>528.05060400000002</v>
      </c>
      <c r="AL12" s="245">
        <f>IF('Encargos e Benefícios'!$C11=0,0,SUM(AI12:AK12))</f>
        <v>5626.9414441947001</v>
      </c>
      <c r="AM12" s="12">
        <f t="shared" si="16"/>
        <v>3060.3</v>
      </c>
      <c r="AN12" s="12">
        <f t="shared" si="17"/>
        <v>2038.5908401946999</v>
      </c>
      <c r="AO12" s="12">
        <f>IF('Encargos e Benefícios'!$C11=0,0,$AK12+SUM(T12:V12)/$D12)</f>
        <v>528.05060400000002</v>
      </c>
      <c r="AP12" s="245">
        <f>IF('Encargos e Benefícios'!$C11=0,0,SUM(AM12:AO12))</f>
        <v>5626.9414441947001</v>
      </c>
      <c r="AQ12" s="61"/>
      <c r="AR12" s="61"/>
    </row>
    <row r="13" spans="1:59" ht="13.5" thickBot="1">
      <c r="A13" s="100">
        <v>7</v>
      </c>
      <c r="B13" s="13" t="str">
        <f>'Encargos e Benefícios'!B12</f>
        <v>Auxiliar Administrativo Financeiro</v>
      </c>
      <c r="C13" s="68" t="s">
        <v>301</v>
      </c>
      <c r="D13" s="10">
        <f>'Encargos e Benefícios'!C12</f>
        <v>2</v>
      </c>
      <c r="E13" s="70">
        <v>40</v>
      </c>
      <c r="F13" s="244">
        <v>1</v>
      </c>
      <c r="G13" s="242">
        <v>24</v>
      </c>
      <c r="H13" s="244">
        <v>5</v>
      </c>
      <c r="I13" s="271">
        <v>0.01</v>
      </c>
      <c r="J13" s="99">
        <f>'Encargos e Benefícios'!P12*'Gastos com Pessoal'!$I13</f>
        <v>8.219199999999999</v>
      </c>
      <c r="K13" s="99">
        <f>'Encargos e Benefícios'!Q12*'Gastos com Pessoal'!$I13</f>
        <v>0.27080000000000043</v>
      </c>
      <c r="L13" s="99">
        <f>'Encargos e Benefícios'!R12*'Gastos com Pessoal'!$I13</f>
        <v>0</v>
      </c>
      <c r="M13" s="244">
        <v>17</v>
      </c>
      <c r="N13" s="271">
        <v>0.01</v>
      </c>
      <c r="O13" s="99">
        <f>('Encargos e Benefícios'!P12+'Gastos com Pessoal'!J13)*'Gastos com Pessoal'!$N13</f>
        <v>8.3013919999999999</v>
      </c>
      <c r="P13" s="99">
        <f>('Encargos e Benefícios'!Q12+'Gastos com Pessoal'!K13)*'Gastos com Pessoal'!$N13</f>
        <v>0.27350800000000042</v>
      </c>
      <c r="Q13" s="278">
        <f>(L13+'Encargos e Benefícios'!R12)*'Gastos com Pessoal'!N13</f>
        <v>0</v>
      </c>
      <c r="R13" s="244"/>
      <c r="S13" s="271"/>
      <c r="T13" s="99">
        <v>0</v>
      </c>
      <c r="U13" s="99">
        <v>0</v>
      </c>
      <c r="V13" s="278">
        <v>0</v>
      </c>
      <c r="W13" s="12">
        <f>'Encargos e Benefícios'!D12</f>
        <v>2000</v>
      </c>
      <c r="X13" s="12">
        <f>IF('Encargos e Benefícios'!C12=0,0,'Encargos e Benefícios'!O12/'Encargos e Benefícios'!C12)</f>
        <v>1332.281698</v>
      </c>
      <c r="Y13" s="280">
        <f>IF('Encargos e Benefícios'!C12=0,0,'Encargos e Benefícios'!U12/'Encargos e Benefícios'!C12)</f>
        <v>444.5</v>
      </c>
      <c r="Z13" s="281">
        <f>IF('Encargos e Benefícios'!C12=0,0,'Encargos e Benefícios'!V12/'Encargos e Benefícios'!C12)</f>
        <v>3776.7816979999998</v>
      </c>
      <c r="AA13" s="61">
        <v>1737.81</v>
      </c>
      <c r="AB13" s="60">
        <v>1264.32</v>
      </c>
      <c r="AC13" s="60">
        <v>2211.3000000000002</v>
      </c>
      <c r="AD13" s="61"/>
      <c r="AE13" s="12">
        <f t="shared" si="12"/>
        <v>2020</v>
      </c>
      <c r="AF13" s="12">
        <f t="shared" si="13"/>
        <v>1345.60451498</v>
      </c>
      <c r="AG13" s="12">
        <f>IF('Encargos e Benefícios'!$C12=0,0,$Y13+SUM(J13:L13)/$D13)</f>
        <v>448.745</v>
      </c>
      <c r="AH13" s="245">
        <f>IF('Encargos e Benefícios'!$C12=0,0,SUM(AE13:AG13))</f>
        <v>3814.3495149800001</v>
      </c>
      <c r="AI13" s="12">
        <f t="shared" si="14"/>
        <v>2040.2</v>
      </c>
      <c r="AJ13" s="12">
        <f t="shared" si="15"/>
        <v>1359.0605601298</v>
      </c>
      <c r="AK13" s="12">
        <f>IF('Encargos e Benefícios'!$C12=0,0,$AG13+SUM(O13:Q13)/$D13)</f>
        <v>453.03244999999998</v>
      </c>
      <c r="AL13" s="245">
        <f>IF('Encargos e Benefícios'!$C12=0,0,SUM(AI13:AK13))</f>
        <v>3852.2930101298002</v>
      </c>
      <c r="AM13" s="12">
        <f t="shared" si="16"/>
        <v>2040.2</v>
      </c>
      <c r="AN13" s="12">
        <f t="shared" si="17"/>
        <v>1359.0605601298</v>
      </c>
      <c r="AO13" s="12">
        <f>IF('Encargos e Benefícios'!$C12=0,0,$AK13+SUM(T13:V13)/$D13)</f>
        <v>453.03244999999998</v>
      </c>
      <c r="AP13" s="245">
        <f>IF('Encargos e Benefícios'!$C12=0,0,SUM(AM13:AO13))</f>
        <v>3852.2930101298002</v>
      </c>
      <c r="AQ13" s="61"/>
      <c r="AR13" s="61"/>
    </row>
    <row r="14" spans="1:59" ht="12.75" hidden="1">
      <c r="A14" s="100">
        <v>8</v>
      </c>
      <c r="B14" s="13">
        <f>'Encargos e Benefícios'!B13</f>
        <v>0</v>
      </c>
      <c r="C14" s="68"/>
      <c r="D14" s="10">
        <f>'Encargos e Benefícios'!C13</f>
        <v>0</v>
      </c>
      <c r="E14" s="70"/>
      <c r="F14" s="244"/>
      <c r="G14" s="242"/>
      <c r="H14" s="244"/>
      <c r="I14" s="271"/>
      <c r="J14" s="99">
        <f>'Encargos e Benefícios'!P13*'Gastos com Pessoal'!$I14</f>
        <v>0</v>
      </c>
      <c r="K14" s="99">
        <f>'Encargos e Benefícios'!Q13*'Gastos com Pessoal'!$I14</f>
        <v>0</v>
      </c>
      <c r="L14" s="99">
        <f>'Encargos e Benefícios'!R13*'Gastos com Pessoal'!$I14</f>
        <v>0</v>
      </c>
      <c r="M14" s="244"/>
      <c r="N14" s="271"/>
      <c r="O14" s="99">
        <f>('Encargos e Benefícios'!P13+'Gastos com Pessoal'!J14)*'Gastos com Pessoal'!$N14</f>
        <v>0</v>
      </c>
      <c r="P14" s="99">
        <f>('Encargos e Benefícios'!Q13+'Gastos com Pessoal'!K14)*'Gastos com Pessoal'!$N14</f>
        <v>0</v>
      </c>
      <c r="Q14" s="278">
        <f>(L14+'Encargos e Benefícios'!R13)*'Gastos com Pessoal'!N14</f>
        <v>0</v>
      </c>
      <c r="R14" s="244"/>
      <c r="S14" s="271"/>
      <c r="T14" s="99">
        <v>0</v>
      </c>
      <c r="U14" s="99">
        <v>0</v>
      </c>
      <c r="V14" s="278">
        <v>0</v>
      </c>
      <c r="W14" s="12">
        <f>'Encargos e Benefícios'!D13</f>
        <v>0</v>
      </c>
      <c r="X14" s="12">
        <f>IF('Encargos e Benefícios'!C13=0,0,'Encargos e Benefícios'!O13/'Encargos e Benefícios'!C13)</f>
        <v>0</v>
      </c>
      <c r="Y14" s="280">
        <f>IF('Encargos e Benefícios'!C13=0,0,'Encargos e Benefícios'!U13/'Encargos e Benefícios'!C13)</f>
        <v>0</v>
      </c>
      <c r="Z14" s="281">
        <f>IF('Encargos e Benefícios'!C13=0,0,'Encargos e Benefícios'!V13/'Encargos e Benefícios'!C13)</f>
        <v>0</v>
      </c>
      <c r="AA14" s="61"/>
      <c r="AB14" s="60"/>
      <c r="AC14" s="60"/>
      <c r="AD14" s="61"/>
      <c r="AE14" s="12">
        <f t="shared" si="12"/>
        <v>0</v>
      </c>
      <c r="AF14" s="12">
        <f t="shared" si="13"/>
        <v>0</v>
      </c>
      <c r="AG14" s="12">
        <f>IF('Encargos e Benefícios'!$C13=0,0,$Y14+SUM(J14:L14)/$D14)</f>
        <v>0</v>
      </c>
      <c r="AH14" s="245">
        <f>IF('Encargos e Benefícios'!$C13=0,0,SUM(AE14:AG14))</f>
        <v>0</v>
      </c>
      <c r="AI14" s="12">
        <f t="shared" si="14"/>
        <v>0</v>
      </c>
      <c r="AJ14" s="12">
        <f t="shared" si="15"/>
        <v>0</v>
      </c>
      <c r="AK14" s="12">
        <f>IF('Encargos e Benefícios'!$C13=0,0,$AG14+SUM(O14:Q14)/$D14)</f>
        <v>0</v>
      </c>
      <c r="AL14" s="245">
        <f>IF('Encargos e Benefícios'!$C13=0,0,SUM(AI14:AK14))</f>
        <v>0</v>
      </c>
      <c r="AM14" s="12">
        <f t="shared" si="16"/>
        <v>0</v>
      </c>
      <c r="AN14" s="12">
        <f t="shared" si="17"/>
        <v>0</v>
      </c>
      <c r="AO14" s="12">
        <f>IF('Encargos e Benefícios'!$C13=0,0,$AK14+SUM(T14:V14)/$D14)</f>
        <v>0</v>
      </c>
      <c r="AP14" s="245">
        <f>IF('Encargos e Benefícios'!$C13=0,0,SUM(AM14:AO14))</f>
        <v>0</v>
      </c>
      <c r="AQ14" s="61"/>
      <c r="AR14" s="61"/>
    </row>
    <row r="15" spans="1:59" ht="12.75" hidden="1">
      <c r="A15" s="100">
        <v>9</v>
      </c>
      <c r="B15" s="13">
        <f>'Encargos e Benefícios'!B14</f>
        <v>0</v>
      </c>
      <c r="C15" s="68"/>
      <c r="D15" s="10">
        <f>'Encargos e Benefícios'!C14</f>
        <v>0</v>
      </c>
      <c r="E15" s="70"/>
      <c r="F15" s="244"/>
      <c r="G15" s="242"/>
      <c r="H15" s="244"/>
      <c r="I15" s="271"/>
      <c r="J15" s="99">
        <f>'Encargos e Benefícios'!P14*'Gastos com Pessoal'!$I15</f>
        <v>0</v>
      </c>
      <c r="K15" s="99">
        <f>'Encargos e Benefícios'!Q14*'Gastos com Pessoal'!$I15</f>
        <v>0</v>
      </c>
      <c r="L15" s="99">
        <f>'Encargos e Benefícios'!R14*'Gastos com Pessoal'!$I15</f>
        <v>0</v>
      </c>
      <c r="M15" s="244"/>
      <c r="N15" s="271"/>
      <c r="O15" s="99">
        <f>('Encargos e Benefícios'!P14+'Gastos com Pessoal'!J15)*'Gastos com Pessoal'!$N15</f>
        <v>0</v>
      </c>
      <c r="P15" s="99">
        <f>('Encargos e Benefícios'!Q14+'Gastos com Pessoal'!K15)*'Gastos com Pessoal'!$N15</f>
        <v>0</v>
      </c>
      <c r="Q15" s="278">
        <f>(L15+'Encargos e Benefícios'!R14)*'Gastos com Pessoal'!N15</f>
        <v>0</v>
      </c>
      <c r="R15" s="244"/>
      <c r="S15" s="271"/>
      <c r="T15" s="99">
        <v>0</v>
      </c>
      <c r="U15" s="99">
        <v>0</v>
      </c>
      <c r="V15" s="278">
        <v>0</v>
      </c>
      <c r="W15" s="12">
        <f>'Encargos e Benefícios'!D14</f>
        <v>0</v>
      </c>
      <c r="X15" s="12">
        <f>IF('Encargos e Benefícios'!C14=0,0,'Encargos e Benefícios'!O14/'Encargos e Benefícios'!C14)</f>
        <v>0</v>
      </c>
      <c r="Y15" s="280">
        <f>IF('Encargos e Benefícios'!C14=0,0,'Encargos e Benefícios'!U14/'Encargos e Benefícios'!C14)</f>
        <v>0</v>
      </c>
      <c r="Z15" s="281">
        <f>IF('Encargos e Benefícios'!C14=0,0,'Encargos e Benefícios'!V14/'Encargos e Benefícios'!C14)</f>
        <v>0</v>
      </c>
      <c r="AA15" s="61"/>
      <c r="AB15" s="60"/>
      <c r="AC15" s="60"/>
      <c r="AD15" s="61"/>
      <c r="AE15" s="12">
        <f t="shared" si="12"/>
        <v>0</v>
      </c>
      <c r="AF15" s="12">
        <f t="shared" si="13"/>
        <v>0</v>
      </c>
      <c r="AG15" s="12">
        <f>IF('Encargos e Benefícios'!$C14=0,0,$Y15+SUM(J15:L15)/$D15)</f>
        <v>0</v>
      </c>
      <c r="AH15" s="245">
        <f>IF('Encargos e Benefícios'!$C14=0,0,SUM(AE15:AG15))</f>
        <v>0</v>
      </c>
      <c r="AI15" s="12">
        <f t="shared" si="14"/>
        <v>0</v>
      </c>
      <c r="AJ15" s="12">
        <f t="shared" si="15"/>
        <v>0</v>
      </c>
      <c r="AK15" s="12">
        <f>IF('Encargos e Benefícios'!$C14=0,0,$AG15+SUM(O15:Q15)/$D15)</f>
        <v>0</v>
      </c>
      <c r="AL15" s="245">
        <f>IF('Encargos e Benefícios'!$C14=0,0,SUM(AI15:AK15))</f>
        <v>0</v>
      </c>
      <c r="AM15" s="12">
        <f t="shared" si="16"/>
        <v>0</v>
      </c>
      <c r="AN15" s="12">
        <f t="shared" si="17"/>
        <v>0</v>
      </c>
      <c r="AO15" s="12">
        <f>IF('Encargos e Benefícios'!$C14=0,0,$AK15+SUM(T15:V15)/$D15)</f>
        <v>0</v>
      </c>
      <c r="AP15" s="245">
        <f>IF('Encargos e Benefícios'!$C14=0,0,SUM(AM15:AO15))</f>
        <v>0</v>
      </c>
      <c r="AQ15" s="61"/>
      <c r="AR15" s="61"/>
    </row>
    <row r="16" spans="1:59" ht="13.5" hidden="1" thickBot="1">
      <c r="A16" s="100">
        <v>10</v>
      </c>
      <c r="B16" s="13">
        <f>'Encargos e Benefícios'!B15</f>
        <v>0</v>
      </c>
      <c r="C16" s="68"/>
      <c r="D16" s="10">
        <f>'Encargos e Benefícios'!C15</f>
        <v>0</v>
      </c>
      <c r="E16" s="70"/>
      <c r="F16" s="244"/>
      <c r="G16" s="242"/>
      <c r="H16" s="244"/>
      <c r="I16" s="271"/>
      <c r="J16" s="99">
        <f>'Encargos e Benefícios'!P15*'Gastos com Pessoal'!$I16</f>
        <v>0</v>
      </c>
      <c r="K16" s="99">
        <f>'Encargos e Benefícios'!Q15*'Gastos com Pessoal'!$I16</f>
        <v>0</v>
      </c>
      <c r="L16" s="99">
        <f>'Encargos e Benefícios'!R15*'Gastos com Pessoal'!$I16</f>
        <v>0</v>
      </c>
      <c r="M16" s="244"/>
      <c r="N16" s="271"/>
      <c r="O16" s="99">
        <f>('Encargos e Benefícios'!P15+'Gastos com Pessoal'!J16)*'Gastos com Pessoal'!$N16</f>
        <v>0</v>
      </c>
      <c r="P16" s="99">
        <f>('Encargos e Benefícios'!Q15+'Gastos com Pessoal'!K16)*'Gastos com Pessoal'!$N16</f>
        <v>0</v>
      </c>
      <c r="Q16" s="278">
        <f>(L16+'Encargos e Benefícios'!R15)*'Gastos com Pessoal'!N16</f>
        <v>0</v>
      </c>
      <c r="R16" s="244"/>
      <c r="S16" s="271"/>
      <c r="T16" s="99">
        <v>0</v>
      </c>
      <c r="U16" s="99">
        <v>0</v>
      </c>
      <c r="V16" s="278">
        <v>0</v>
      </c>
      <c r="W16" s="12">
        <f>'Encargos e Benefícios'!D15</f>
        <v>0</v>
      </c>
      <c r="X16" s="12">
        <f>IF('Encargos e Benefícios'!C15=0,0,'Encargos e Benefícios'!O15/'Encargos e Benefícios'!C15)</f>
        <v>0</v>
      </c>
      <c r="Y16" s="280">
        <f>IF('Encargos e Benefícios'!C15=0,0,'Encargos e Benefícios'!U15/'Encargos e Benefícios'!C15)</f>
        <v>0</v>
      </c>
      <c r="Z16" s="281">
        <f>IF('Encargos e Benefícios'!C15=0,0,'Encargos e Benefícios'!V15/'Encargos e Benefícios'!C15)</f>
        <v>0</v>
      </c>
      <c r="AA16" s="61"/>
      <c r="AB16" s="60"/>
      <c r="AC16" s="60"/>
      <c r="AD16" s="61"/>
      <c r="AE16" s="12">
        <f t="shared" si="12"/>
        <v>0</v>
      </c>
      <c r="AF16" s="12">
        <f t="shared" si="13"/>
        <v>0</v>
      </c>
      <c r="AG16" s="12">
        <f>IF('Encargos e Benefícios'!$C15=0,0,$Y16+SUM(J16:L16)/$D16)</f>
        <v>0</v>
      </c>
      <c r="AH16" s="245">
        <f>IF('Encargos e Benefícios'!$C15=0,0,SUM(AE16:AG16))</f>
        <v>0</v>
      </c>
      <c r="AI16" s="12">
        <f t="shared" si="14"/>
        <v>0</v>
      </c>
      <c r="AJ16" s="12">
        <f t="shared" si="15"/>
        <v>0</v>
      </c>
      <c r="AK16" s="12">
        <f>IF('Encargos e Benefícios'!$C15=0,0,$AG16+SUM(O16:Q16)/$D16)</f>
        <v>0</v>
      </c>
      <c r="AL16" s="245">
        <f>IF('Encargos e Benefícios'!$C15=0,0,SUM(AI16:AK16))</f>
        <v>0</v>
      </c>
      <c r="AM16" s="12">
        <f t="shared" si="16"/>
        <v>0</v>
      </c>
      <c r="AN16" s="12">
        <f t="shared" si="17"/>
        <v>0</v>
      </c>
      <c r="AO16" s="12">
        <f>IF('Encargos e Benefícios'!$C15=0,0,$AK16+SUM(T16:V16)/$D16)</f>
        <v>0</v>
      </c>
      <c r="AP16" s="245">
        <f>IF('Encargos e Benefícios'!$C15=0,0,SUM(AM16:AO16))</f>
        <v>0</v>
      </c>
      <c r="AQ16" s="61"/>
      <c r="AR16" s="61"/>
    </row>
    <row r="17" spans="1:44" ht="12.75" hidden="1">
      <c r="A17" s="100">
        <v>11</v>
      </c>
      <c r="B17" s="13">
        <f>'Encargos e Benefícios'!B16</f>
        <v>0</v>
      </c>
      <c r="C17" s="68"/>
      <c r="D17" s="10">
        <f>'Encargos e Benefícios'!C16</f>
        <v>0</v>
      </c>
      <c r="E17" s="70"/>
      <c r="F17" s="244"/>
      <c r="G17" s="242"/>
      <c r="H17" s="244"/>
      <c r="I17" s="271"/>
      <c r="J17" s="99">
        <f>'Encargos e Benefícios'!P16*'Gastos com Pessoal'!$I17</f>
        <v>0</v>
      </c>
      <c r="K17" s="99">
        <f>'Encargos e Benefícios'!Q16*'Gastos com Pessoal'!$I17</f>
        <v>0</v>
      </c>
      <c r="L17" s="99">
        <f>'Encargos e Benefícios'!R16*'Gastos com Pessoal'!$I17</f>
        <v>0</v>
      </c>
      <c r="M17" s="244"/>
      <c r="N17" s="271"/>
      <c r="O17" s="99">
        <f>('Encargos e Benefícios'!P16+'Gastos com Pessoal'!J17)*'Gastos com Pessoal'!$N17</f>
        <v>0</v>
      </c>
      <c r="P17" s="99">
        <f>('Encargos e Benefícios'!Q16+'Gastos com Pessoal'!K17)*'Gastos com Pessoal'!$N17</f>
        <v>0</v>
      </c>
      <c r="Q17" s="278">
        <f>(L17+'Encargos e Benefícios'!R16)*'Gastos com Pessoal'!N17</f>
        <v>0</v>
      </c>
      <c r="R17" s="244"/>
      <c r="S17" s="271"/>
      <c r="T17" s="99">
        <v>0</v>
      </c>
      <c r="U17" s="99">
        <v>0</v>
      </c>
      <c r="V17" s="278">
        <v>0</v>
      </c>
      <c r="W17" s="12">
        <f>'Encargos e Benefícios'!D16</f>
        <v>0</v>
      </c>
      <c r="X17" s="12">
        <f>IF('Encargos e Benefícios'!C16=0,0,'Encargos e Benefícios'!O16/'Encargos e Benefícios'!C16)</f>
        <v>0</v>
      </c>
      <c r="Y17" s="280">
        <f>IF('Encargos e Benefícios'!C16=0,0,'Encargos e Benefícios'!U16/'Encargos e Benefícios'!C16)</f>
        <v>0</v>
      </c>
      <c r="Z17" s="281">
        <f>IF('Encargos e Benefícios'!C16=0,0,'Encargos e Benefícios'!V16/'Encargos e Benefícios'!C16)</f>
        <v>0</v>
      </c>
      <c r="AA17" s="61"/>
      <c r="AB17" s="60"/>
      <c r="AC17" s="60"/>
      <c r="AD17" s="61"/>
      <c r="AE17" s="12">
        <f t="shared" si="12"/>
        <v>0</v>
      </c>
      <c r="AF17" s="12">
        <f t="shared" si="13"/>
        <v>0</v>
      </c>
      <c r="AG17" s="12">
        <f>IF('Encargos e Benefícios'!$C16=0,0,$Y17+SUM(J17:L17)/$D17)</f>
        <v>0</v>
      </c>
      <c r="AH17" s="245">
        <f>IF('Encargos e Benefícios'!$C16=0,0,SUM(AE17:AG17))</f>
        <v>0</v>
      </c>
      <c r="AI17" s="12">
        <f t="shared" si="14"/>
        <v>0</v>
      </c>
      <c r="AJ17" s="12">
        <f t="shared" si="15"/>
        <v>0</v>
      </c>
      <c r="AK17" s="12">
        <f>IF('Encargos e Benefícios'!$C16=0,0,$AG17+SUM(O17:Q17)/$D17)</f>
        <v>0</v>
      </c>
      <c r="AL17" s="245">
        <f>IF('Encargos e Benefícios'!$C16=0,0,SUM(AI17:AK17))</f>
        <v>0</v>
      </c>
      <c r="AM17" s="12">
        <f t="shared" si="16"/>
        <v>0</v>
      </c>
      <c r="AN17" s="12">
        <f t="shared" si="17"/>
        <v>0</v>
      </c>
      <c r="AO17" s="12">
        <f>IF('Encargos e Benefícios'!$C16=0,0,$AK17+SUM(T17:V17)/$D17)</f>
        <v>0</v>
      </c>
      <c r="AP17" s="245">
        <f>IF('Encargos e Benefícios'!$C16=0,0,SUM(AM17:AO17))</f>
        <v>0</v>
      </c>
      <c r="AQ17" s="61"/>
      <c r="AR17" s="61"/>
    </row>
    <row r="18" spans="1:44" ht="12.75" hidden="1">
      <c r="A18" s="100">
        <v>12</v>
      </c>
      <c r="B18" s="13">
        <f>'Encargos e Benefícios'!B17</f>
        <v>0</v>
      </c>
      <c r="C18" s="68"/>
      <c r="D18" s="10">
        <f>'Encargos e Benefícios'!C17</f>
        <v>0</v>
      </c>
      <c r="E18" s="70"/>
      <c r="F18" s="244"/>
      <c r="G18" s="242"/>
      <c r="H18" s="244"/>
      <c r="I18" s="271"/>
      <c r="J18" s="99">
        <f>'Encargos e Benefícios'!P17*'Gastos com Pessoal'!$I18</f>
        <v>0</v>
      </c>
      <c r="K18" s="99">
        <f>'Encargos e Benefícios'!Q17*'Gastos com Pessoal'!$I18</f>
        <v>0</v>
      </c>
      <c r="L18" s="99">
        <f>'Encargos e Benefícios'!R17*'Gastos com Pessoal'!$I18</f>
        <v>0</v>
      </c>
      <c r="M18" s="244"/>
      <c r="N18" s="271"/>
      <c r="O18" s="99">
        <f>('Encargos e Benefícios'!P17+'Gastos com Pessoal'!J18)*'Gastos com Pessoal'!$N18</f>
        <v>0</v>
      </c>
      <c r="P18" s="99">
        <f>('Encargos e Benefícios'!Q17+'Gastos com Pessoal'!K18)*'Gastos com Pessoal'!$N18</f>
        <v>0</v>
      </c>
      <c r="Q18" s="278">
        <f>(L18+'Encargos e Benefícios'!R17)*'Gastos com Pessoal'!N18</f>
        <v>0</v>
      </c>
      <c r="R18" s="244"/>
      <c r="S18" s="271"/>
      <c r="T18" s="99">
        <v>0</v>
      </c>
      <c r="U18" s="99">
        <v>0</v>
      </c>
      <c r="V18" s="278">
        <v>0</v>
      </c>
      <c r="W18" s="12">
        <f>'Encargos e Benefícios'!D17</f>
        <v>0</v>
      </c>
      <c r="X18" s="12">
        <f>IF('Encargos e Benefícios'!C17=0,0,'Encargos e Benefícios'!O17/'Encargos e Benefícios'!C17)</f>
        <v>0</v>
      </c>
      <c r="Y18" s="280">
        <f>IF('Encargos e Benefícios'!C17=0,0,'Encargos e Benefícios'!U17/'Encargos e Benefícios'!C17)</f>
        <v>0</v>
      </c>
      <c r="Z18" s="281">
        <f>IF('Encargos e Benefícios'!C17=0,0,'Encargos e Benefícios'!V17/'Encargos e Benefícios'!C17)</f>
        <v>0</v>
      </c>
      <c r="AA18" s="61"/>
      <c r="AB18" s="60"/>
      <c r="AC18" s="60"/>
      <c r="AD18" s="61"/>
      <c r="AE18" s="12">
        <f t="shared" si="12"/>
        <v>0</v>
      </c>
      <c r="AF18" s="12">
        <f t="shared" si="13"/>
        <v>0</v>
      </c>
      <c r="AG18" s="12">
        <f>IF('Encargos e Benefícios'!$C17=0,0,$Y18+SUM(J18:L18)/$D18)</f>
        <v>0</v>
      </c>
      <c r="AH18" s="245">
        <f>IF('Encargos e Benefícios'!$C17=0,0,SUM(AE18:AG18))</f>
        <v>0</v>
      </c>
      <c r="AI18" s="12">
        <f t="shared" si="14"/>
        <v>0</v>
      </c>
      <c r="AJ18" s="12">
        <f t="shared" si="15"/>
        <v>0</v>
      </c>
      <c r="AK18" s="12">
        <f>IF('Encargos e Benefícios'!$C17=0,0,$AG18+SUM(O18:Q18)/$D18)</f>
        <v>0</v>
      </c>
      <c r="AL18" s="245">
        <f>IF('Encargos e Benefícios'!$C17=0,0,SUM(AI18:AK18))</f>
        <v>0</v>
      </c>
      <c r="AM18" s="12">
        <f t="shared" si="16"/>
        <v>0</v>
      </c>
      <c r="AN18" s="12">
        <f t="shared" si="17"/>
        <v>0</v>
      </c>
      <c r="AO18" s="12">
        <f>IF('Encargos e Benefícios'!$C17=0,0,$AK18+SUM(T18:V18)/$D18)</f>
        <v>0</v>
      </c>
      <c r="AP18" s="245">
        <f>IF('Encargos e Benefícios'!$C17=0,0,SUM(AM18:AO18))</f>
        <v>0</v>
      </c>
      <c r="AQ18" s="61"/>
      <c r="AR18" s="61"/>
    </row>
    <row r="19" spans="1:44" ht="12.75" hidden="1">
      <c r="A19" s="100">
        <v>13</v>
      </c>
      <c r="B19" s="13">
        <f>'Encargos e Benefícios'!B18</f>
        <v>0</v>
      </c>
      <c r="C19" s="68"/>
      <c r="D19" s="10">
        <f>'Encargos e Benefícios'!C18</f>
        <v>0</v>
      </c>
      <c r="E19" s="70"/>
      <c r="F19" s="244"/>
      <c r="G19" s="242"/>
      <c r="H19" s="244"/>
      <c r="I19" s="271"/>
      <c r="J19" s="99">
        <f>'Encargos e Benefícios'!P18*'Gastos com Pessoal'!$I19</f>
        <v>0</v>
      </c>
      <c r="K19" s="99">
        <f>'Encargos e Benefícios'!Q18*'Gastos com Pessoal'!$I19</f>
        <v>0</v>
      </c>
      <c r="L19" s="99">
        <f>'Encargos e Benefícios'!R18*'Gastos com Pessoal'!$I19</f>
        <v>0</v>
      </c>
      <c r="M19" s="244"/>
      <c r="N19" s="271"/>
      <c r="O19" s="99">
        <f>('Encargos e Benefícios'!P18+'Gastos com Pessoal'!J19)*'Gastos com Pessoal'!$N19</f>
        <v>0</v>
      </c>
      <c r="P19" s="99">
        <f>('Encargos e Benefícios'!Q18+'Gastos com Pessoal'!K19)*'Gastos com Pessoal'!$N19</f>
        <v>0</v>
      </c>
      <c r="Q19" s="278">
        <f>(L19+'Encargos e Benefícios'!R18)*'Gastos com Pessoal'!N19</f>
        <v>0</v>
      </c>
      <c r="R19" s="244"/>
      <c r="S19" s="271"/>
      <c r="T19" s="99">
        <v>0</v>
      </c>
      <c r="U19" s="99">
        <v>0</v>
      </c>
      <c r="V19" s="278">
        <v>0</v>
      </c>
      <c r="W19" s="12">
        <f>'Encargos e Benefícios'!D18</f>
        <v>0</v>
      </c>
      <c r="X19" s="12">
        <f>IF('Encargos e Benefícios'!C18=0,0,'Encargos e Benefícios'!O18/'Encargos e Benefícios'!C18)</f>
        <v>0</v>
      </c>
      <c r="Y19" s="280">
        <f>IF('Encargos e Benefícios'!C18=0,0,'Encargos e Benefícios'!U18/'Encargos e Benefícios'!C18)</f>
        <v>0</v>
      </c>
      <c r="Z19" s="281">
        <f>IF('Encargos e Benefícios'!C18=0,0,'Encargos e Benefícios'!V18/'Encargos e Benefícios'!C18)</f>
        <v>0</v>
      </c>
      <c r="AA19" s="61"/>
      <c r="AB19" s="60"/>
      <c r="AC19" s="60"/>
      <c r="AD19" s="61"/>
      <c r="AE19" s="12">
        <f t="shared" si="12"/>
        <v>0</v>
      </c>
      <c r="AF19" s="12">
        <f t="shared" si="13"/>
        <v>0</v>
      </c>
      <c r="AG19" s="12">
        <f>IF('Encargos e Benefícios'!$C18=0,0,$Y19+SUM(J19:L19)/$D19)</f>
        <v>0</v>
      </c>
      <c r="AH19" s="245">
        <f>IF('Encargos e Benefícios'!$C18=0,0,SUM(AE19:AG19))</f>
        <v>0</v>
      </c>
      <c r="AI19" s="12">
        <f t="shared" si="14"/>
        <v>0</v>
      </c>
      <c r="AJ19" s="12">
        <f t="shared" si="15"/>
        <v>0</v>
      </c>
      <c r="AK19" s="12">
        <f>IF('Encargos e Benefícios'!$C18=0,0,$AG19+SUM(O19:Q19)/$D19)</f>
        <v>0</v>
      </c>
      <c r="AL19" s="245">
        <f>IF('Encargos e Benefícios'!$C18=0,0,SUM(AI19:AK19))</f>
        <v>0</v>
      </c>
      <c r="AM19" s="12">
        <f t="shared" si="16"/>
        <v>0</v>
      </c>
      <c r="AN19" s="12">
        <f t="shared" si="17"/>
        <v>0</v>
      </c>
      <c r="AO19" s="12">
        <f>IF('Encargos e Benefícios'!$C18=0,0,$AK19+SUM(T19:V19)/$D19)</f>
        <v>0</v>
      </c>
      <c r="AP19" s="245">
        <f>IF('Encargos e Benefícios'!$C18=0,0,SUM(AM19:AO19))</f>
        <v>0</v>
      </c>
      <c r="AQ19" s="61"/>
      <c r="AR19" s="61"/>
    </row>
    <row r="20" spans="1:44" ht="12.75" hidden="1">
      <c r="A20" s="100">
        <v>14</v>
      </c>
      <c r="B20" s="13">
        <f>'Encargos e Benefícios'!B19</f>
        <v>0</v>
      </c>
      <c r="C20" s="68"/>
      <c r="D20" s="10">
        <f>'Encargos e Benefícios'!C19</f>
        <v>0</v>
      </c>
      <c r="E20" s="70"/>
      <c r="F20" s="244"/>
      <c r="G20" s="242"/>
      <c r="H20" s="244"/>
      <c r="I20" s="271"/>
      <c r="J20" s="99">
        <f>'Encargos e Benefícios'!P19*'Gastos com Pessoal'!$I20</f>
        <v>0</v>
      </c>
      <c r="K20" s="99">
        <f>'Encargos e Benefícios'!Q19*'Gastos com Pessoal'!$I20</f>
        <v>0</v>
      </c>
      <c r="L20" s="99">
        <f>'Encargos e Benefícios'!R19*'Gastos com Pessoal'!$I20</f>
        <v>0</v>
      </c>
      <c r="M20" s="244"/>
      <c r="N20" s="271"/>
      <c r="O20" s="99">
        <f>('Encargos e Benefícios'!P19+'Gastos com Pessoal'!J20)*'Gastos com Pessoal'!$N20</f>
        <v>0</v>
      </c>
      <c r="P20" s="99">
        <f>('Encargos e Benefícios'!Q19+'Gastos com Pessoal'!K20)*'Gastos com Pessoal'!$N20</f>
        <v>0</v>
      </c>
      <c r="Q20" s="278">
        <f>(L20+'Encargos e Benefícios'!R19)*'Gastos com Pessoal'!N20</f>
        <v>0</v>
      </c>
      <c r="R20" s="244"/>
      <c r="S20" s="271"/>
      <c r="T20" s="99">
        <v>0</v>
      </c>
      <c r="U20" s="99">
        <v>0</v>
      </c>
      <c r="V20" s="278">
        <v>0</v>
      </c>
      <c r="W20" s="12">
        <f>'Encargos e Benefícios'!D19</f>
        <v>0</v>
      </c>
      <c r="X20" s="12">
        <f>IF('Encargos e Benefícios'!C19=0,0,'Encargos e Benefícios'!O19/'Encargos e Benefícios'!C19)</f>
        <v>0</v>
      </c>
      <c r="Y20" s="280">
        <f>IF('Encargos e Benefícios'!C19=0,0,'Encargos e Benefícios'!U19/'Encargos e Benefícios'!C19)</f>
        <v>0</v>
      </c>
      <c r="Z20" s="281">
        <f>IF('Encargos e Benefícios'!C19=0,0,'Encargos e Benefícios'!V19/'Encargos e Benefícios'!C19)</f>
        <v>0</v>
      </c>
      <c r="AA20" s="61"/>
      <c r="AB20" s="60"/>
      <c r="AC20" s="60"/>
      <c r="AD20" s="61"/>
      <c r="AE20" s="12">
        <f t="shared" si="12"/>
        <v>0</v>
      </c>
      <c r="AF20" s="12">
        <f t="shared" si="13"/>
        <v>0</v>
      </c>
      <c r="AG20" s="12">
        <f>IF('Encargos e Benefícios'!$C19=0,0,$Y20+SUM(J20:L20)/$D20)</f>
        <v>0</v>
      </c>
      <c r="AH20" s="245">
        <f>IF('Encargos e Benefícios'!$C19=0,0,SUM(AE20:AG20))</f>
        <v>0</v>
      </c>
      <c r="AI20" s="12">
        <f t="shared" si="14"/>
        <v>0</v>
      </c>
      <c r="AJ20" s="12">
        <f t="shared" si="15"/>
        <v>0</v>
      </c>
      <c r="AK20" s="12">
        <f>IF('Encargos e Benefícios'!$C19=0,0,$AG20+SUM(O20:Q20)/$D20)</f>
        <v>0</v>
      </c>
      <c r="AL20" s="245">
        <f>IF('Encargos e Benefícios'!$C19=0,0,SUM(AI20:AK20))</f>
        <v>0</v>
      </c>
      <c r="AM20" s="12">
        <f t="shared" si="16"/>
        <v>0</v>
      </c>
      <c r="AN20" s="12">
        <f t="shared" si="17"/>
        <v>0</v>
      </c>
      <c r="AO20" s="12">
        <f>IF('Encargos e Benefícios'!$C19=0,0,$AK20+SUM(T20:V20)/$D20)</f>
        <v>0</v>
      </c>
      <c r="AP20" s="245">
        <f>IF('Encargos e Benefícios'!$C19=0,0,SUM(AM20:AO20))</f>
        <v>0</v>
      </c>
      <c r="AQ20" s="61"/>
      <c r="AR20" s="61"/>
    </row>
    <row r="21" spans="1:44" ht="12.75" hidden="1">
      <c r="A21" s="100">
        <v>15</v>
      </c>
      <c r="B21" s="13">
        <f>'Encargos e Benefícios'!B20</f>
        <v>0</v>
      </c>
      <c r="C21" s="68"/>
      <c r="D21" s="10">
        <f>'Encargos e Benefícios'!C20</f>
        <v>0</v>
      </c>
      <c r="E21" s="70"/>
      <c r="F21" s="244"/>
      <c r="G21" s="242"/>
      <c r="H21" s="244"/>
      <c r="I21" s="271"/>
      <c r="J21" s="99">
        <f>'Encargos e Benefícios'!P20*'Gastos com Pessoal'!$I21</f>
        <v>0</v>
      </c>
      <c r="K21" s="99">
        <f>'Encargos e Benefícios'!Q20*'Gastos com Pessoal'!$I21</f>
        <v>0</v>
      </c>
      <c r="L21" s="99">
        <f>'Encargos e Benefícios'!R20*'Gastos com Pessoal'!$I21</f>
        <v>0</v>
      </c>
      <c r="M21" s="244"/>
      <c r="N21" s="271"/>
      <c r="O21" s="99">
        <f>('Encargos e Benefícios'!P20+'Gastos com Pessoal'!J21)*'Gastos com Pessoal'!$N21</f>
        <v>0</v>
      </c>
      <c r="P21" s="99">
        <f>('Encargos e Benefícios'!Q20+'Gastos com Pessoal'!K21)*'Gastos com Pessoal'!$N21</f>
        <v>0</v>
      </c>
      <c r="Q21" s="278">
        <f>(L21+'Encargos e Benefícios'!R20)*'Gastos com Pessoal'!N21</f>
        <v>0</v>
      </c>
      <c r="R21" s="244"/>
      <c r="S21" s="271"/>
      <c r="T21" s="99">
        <v>0</v>
      </c>
      <c r="U21" s="99">
        <v>0</v>
      </c>
      <c r="V21" s="278">
        <v>0</v>
      </c>
      <c r="W21" s="12">
        <f>'Encargos e Benefícios'!D20</f>
        <v>0</v>
      </c>
      <c r="X21" s="12">
        <f>IF('Encargos e Benefícios'!C20=0,0,'Encargos e Benefícios'!O20/'Encargos e Benefícios'!C20)</f>
        <v>0</v>
      </c>
      <c r="Y21" s="280">
        <f>IF('Encargos e Benefícios'!C20=0,0,'Encargos e Benefícios'!U20/'Encargos e Benefícios'!C20)</f>
        <v>0</v>
      </c>
      <c r="Z21" s="281">
        <f>IF('Encargos e Benefícios'!C20=0,0,'Encargos e Benefícios'!V20/'Encargos e Benefícios'!C20)</f>
        <v>0</v>
      </c>
      <c r="AA21" s="61"/>
      <c r="AB21" s="60"/>
      <c r="AC21" s="60"/>
      <c r="AD21" s="61"/>
      <c r="AE21" s="12">
        <f t="shared" si="12"/>
        <v>0</v>
      </c>
      <c r="AF21" s="12">
        <f t="shared" si="13"/>
        <v>0</v>
      </c>
      <c r="AG21" s="12">
        <f>IF('Encargos e Benefícios'!$C20=0,0,$Y21+SUM(J21:L21)/$D21)</f>
        <v>0</v>
      </c>
      <c r="AH21" s="245">
        <f>IF('Encargos e Benefícios'!$C20=0,0,SUM(AE21:AG21))</f>
        <v>0</v>
      </c>
      <c r="AI21" s="12">
        <f t="shared" si="14"/>
        <v>0</v>
      </c>
      <c r="AJ21" s="12">
        <f t="shared" si="15"/>
        <v>0</v>
      </c>
      <c r="AK21" s="12">
        <f>IF('Encargos e Benefícios'!$C20=0,0,$AG21+SUM(O21:Q21)/$D21)</f>
        <v>0</v>
      </c>
      <c r="AL21" s="245">
        <f>IF('Encargos e Benefícios'!$C20=0,0,SUM(AI21:AK21))</f>
        <v>0</v>
      </c>
      <c r="AM21" s="12">
        <f t="shared" si="16"/>
        <v>0</v>
      </c>
      <c r="AN21" s="12">
        <f t="shared" si="17"/>
        <v>0</v>
      </c>
      <c r="AO21" s="12">
        <f>IF('Encargos e Benefícios'!$C20=0,0,$AK21+SUM(T21:V21)/$D21)</f>
        <v>0</v>
      </c>
      <c r="AP21" s="245">
        <f>IF('Encargos e Benefícios'!$C20=0,0,SUM(AM21:AO21))</f>
        <v>0</v>
      </c>
      <c r="AQ21" s="61"/>
      <c r="AR21" s="61"/>
    </row>
    <row r="22" spans="1:44" ht="12.75" hidden="1">
      <c r="A22" s="100">
        <v>16</v>
      </c>
      <c r="B22" s="13">
        <f>'Encargos e Benefícios'!B21</f>
        <v>0</v>
      </c>
      <c r="C22" s="68"/>
      <c r="D22" s="10">
        <f>'Encargos e Benefícios'!C21</f>
        <v>0</v>
      </c>
      <c r="E22" s="70"/>
      <c r="F22" s="244"/>
      <c r="G22" s="242"/>
      <c r="H22" s="244"/>
      <c r="I22" s="271"/>
      <c r="J22" s="99">
        <f>'Encargos e Benefícios'!P21*'Gastos com Pessoal'!$I22</f>
        <v>0</v>
      </c>
      <c r="K22" s="99">
        <f>'Encargos e Benefícios'!Q21*'Gastos com Pessoal'!$I22</f>
        <v>0</v>
      </c>
      <c r="L22" s="99">
        <f>'Encargos e Benefícios'!R21*'Gastos com Pessoal'!$I22</f>
        <v>0</v>
      </c>
      <c r="M22" s="244"/>
      <c r="N22" s="271"/>
      <c r="O22" s="99">
        <f>('Encargos e Benefícios'!P21+'Gastos com Pessoal'!J22)*'Gastos com Pessoal'!$N22</f>
        <v>0</v>
      </c>
      <c r="P22" s="99">
        <f>('Encargos e Benefícios'!Q21+'Gastos com Pessoal'!K22)*'Gastos com Pessoal'!$N22</f>
        <v>0</v>
      </c>
      <c r="Q22" s="278">
        <f>(L22+'Encargos e Benefícios'!R21)*'Gastos com Pessoal'!N22</f>
        <v>0</v>
      </c>
      <c r="R22" s="244"/>
      <c r="S22" s="271"/>
      <c r="T22" s="99">
        <v>0</v>
      </c>
      <c r="U22" s="99">
        <v>0</v>
      </c>
      <c r="V22" s="278">
        <v>0</v>
      </c>
      <c r="W22" s="12">
        <f>'Encargos e Benefícios'!D21</f>
        <v>0</v>
      </c>
      <c r="X22" s="12">
        <f>IF('Encargos e Benefícios'!C21=0,0,'Encargos e Benefícios'!O21/'Encargos e Benefícios'!C21)</f>
        <v>0</v>
      </c>
      <c r="Y22" s="280">
        <f>IF('Encargos e Benefícios'!C21=0,0,'Encargos e Benefícios'!U21/'Encargos e Benefícios'!C21)</f>
        <v>0</v>
      </c>
      <c r="Z22" s="281">
        <f>IF('Encargos e Benefícios'!C21=0,0,'Encargos e Benefícios'!V21/'Encargos e Benefícios'!C21)</f>
        <v>0</v>
      </c>
      <c r="AA22" s="61"/>
      <c r="AB22" s="60"/>
      <c r="AC22" s="60"/>
      <c r="AD22" s="61"/>
      <c r="AE22" s="12">
        <f t="shared" si="12"/>
        <v>0</v>
      </c>
      <c r="AF22" s="12">
        <f t="shared" si="13"/>
        <v>0</v>
      </c>
      <c r="AG22" s="12">
        <f>IF('Encargos e Benefícios'!$C21=0,0,$Y22+SUM(J22:L22)/$D22)</f>
        <v>0</v>
      </c>
      <c r="AH22" s="245">
        <f>IF('Encargos e Benefícios'!$C21=0,0,SUM(AE22:AG22))</f>
        <v>0</v>
      </c>
      <c r="AI22" s="12">
        <f t="shared" si="14"/>
        <v>0</v>
      </c>
      <c r="AJ22" s="12">
        <f t="shared" si="15"/>
        <v>0</v>
      </c>
      <c r="AK22" s="12">
        <f>IF('Encargos e Benefícios'!$C21=0,0,$AG22+SUM(O22:Q22)/$D22)</f>
        <v>0</v>
      </c>
      <c r="AL22" s="245">
        <f>IF('Encargos e Benefícios'!$C21=0,0,SUM(AI22:AK22))</f>
        <v>0</v>
      </c>
      <c r="AM22" s="12">
        <f t="shared" si="16"/>
        <v>0</v>
      </c>
      <c r="AN22" s="12">
        <f t="shared" si="17"/>
        <v>0</v>
      </c>
      <c r="AO22" s="12">
        <f>IF('Encargos e Benefícios'!$C21=0,0,$AK22+SUM(T22:V22)/$D22)</f>
        <v>0</v>
      </c>
      <c r="AP22" s="245">
        <f>IF('Encargos e Benefícios'!$C21=0,0,SUM(AM22:AO22))</f>
        <v>0</v>
      </c>
      <c r="AQ22" s="61"/>
      <c r="AR22" s="61"/>
    </row>
    <row r="23" spans="1:44" ht="12.75" hidden="1">
      <c r="A23" s="100">
        <v>17</v>
      </c>
      <c r="B23" s="13">
        <f>'Encargos e Benefícios'!B22</f>
        <v>0</v>
      </c>
      <c r="C23" s="68"/>
      <c r="D23" s="10">
        <f>'Encargos e Benefícios'!C22</f>
        <v>0</v>
      </c>
      <c r="E23" s="70"/>
      <c r="F23" s="244"/>
      <c r="G23" s="242"/>
      <c r="H23" s="244"/>
      <c r="I23" s="271"/>
      <c r="J23" s="99">
        <f>'Encargos e Benefícios'!P22*'Gastos com Pessoal'!$I23</f>
        <v>0</v>
      </c>
      <c r="K23" s="99">
        <f>'Encargos e Benefícios'!Q22*'Gastos com Pessoal'!$I23</f>
        <v>0</v>
      </c>
      <c r="L23" s="99">
        <f>'Encargos e Benefícios'!R22*'Gastos com Pessoal'!$I23</f>
        <v>0</v>
      </c>
      <c r="M23" s="244"/>
      <c r="N23" s="271"/>
      <c r="O23" s="99">
        <f>('Encargos e Benefícios'!P22+'Gastos com Pessoal'!J23)*'Gastos com Pessoal'!$N23</f>
        <v>0</v>
      </c>
      <c r="P23" s="99">
        <f>('Encargos e Benefícios'!Q22+'Gastos com Pessoal'!K23)*'Gastos com Pessoal'!$N23</f>
        <v>0</v>
      </c>
      <c r="Q23" s="278">
        <f>(L23+'Encargos e Benefícios'!R22)*'Gastos com Pessoal'!N23</f>
        <v>0</v>
      </c>
      <c r="R23" s="244"/>
      <c r="S23" s="271"/>
      <c r="T23" s="99">
        <v>0</v>
      </c>
      <c r="U23" s="99">
        <v>0</v>
      </c>
      <c r="V23" s="278">
        <v>0</v>
      </c>
      <c r="W23" s="12">
        <f>'Encargos e Benefícios'!D22</f>
        <v>0</v>
      </c>
      <c r="X23" s="12">
        <f>IF('Encargos e Benefícios'!C22=0,0,'Encargos e Benefícios'!O22/'Encargos e Benefícios'!C22)</f>
        <v>0</v>
      </c>
      <c r="Y23" s="280">
        <f>IF('Encargos e Benefícios'!C22=0,0,'Encargos e Benefícios'!U22/'Encargos e Benefícios'!C22)</f>
        <v>0</v>
      </c>
      <c r="Z23" s="281">
        <f>IF('Encargos e Benefícios'!C22=0,0,'Encargos e Benefícios'!V22/'Encargos e Benefícios'!C22)</f>
        <v>0</v>
      </c>
      <c r="AA23" s="61"/>
      <c r="AB23" s="60"/>
      <c r="AC23" s="60"/>
      <c r="AD23" s="61"/>
      <c r="AE23" s="12">
        <f t="shared" si="12"/>
        <v>0</v>
      </c>
      <c r="AF23" s="12">
        <f t="shared" si="13"/>
        <v>0</v>
      </c>
      <c r="AG23" s="12">
        <f>IF('Encargos e Benefícios'!$C22=0,0,$Y23+SUM(J23:L23)/$D23)</f>
        <v>0</v>
      </c>
      <c r="AH23" s="245">
        <f>IF('Encargos e Benefícios'!$C22=0,0,SUM(AE23:AG23))</f>
        <v>0</v>
      </c>
      <c r="AI23" s="12">
        <f t="shared" si="14"/>
        <v>0</v>
      </c>
      <c r="AJ23" s="12">
        <f t="shared" si="15"/>
        <v>0</v>
      </c>
      <c r="AK23" s="12">
        <f>IF('Encargos e Benefícios'!$C22=0,0,$AG23+SUM(O23:Q23)/$D23)</f>
        <v>0</v>
      </c>
      <c r="AL23" s="245">
        <f>IF('Encargos e Benefícios'!$C22=0,0,SUM(AI23:AK23))</f>
        <v>0</v>
      </c>
      <c r="AM23" s="12">
        <f t="shared" si="16"/>
        <v>0</v>
      </c>
      <c r="AN23" s="12">
        <f t="shared" si="17"/>
        <v>0</v>
      </c>
      <c r="AO23" s="12">
        <f>IF('Encargos e Benefícios'!$C22=0,0,$AK23+SUM(T23:V23)/$D23)</f>
        <v>0</v>
      </c>
      <c r="AP23" s="245">
        <f>IF('Encargos e Benefícios'!$C22=0,0,SUM(AM23:AO23))</f>
        <v>0</v>
      </c>
      <c r="AQ23" s="61"/>
      <c r="AR23" s="61"/>
    </row>
    <row r="24" spans="1:44" ht="12.75" hidden="1">
      <c r="A24" s="100">
        <v>18</v>
      </c>
      <c r="B24" s="13">
        <f>'Encargos e Benefícios'!B23</f>
        <v>0</v>
      </c>
      <c r="C24" s="68"/>
      <c r="D24" s="10">
        <f>'Encargos e Benefícios'!C23</f>
        <v>0</v>
      </c>
      <c r="E24" s="70"/>
      <c r="F24" s="244"/>
      <c r="G24" s="242"/>
      <c r="H24" s="244"/>
      <c r="I24" s="271"/>
      <c r="J24" s="99">
        <f>'Encargos e Benefícios'!P23*'Gastos com Pessoal'!$I24</f>
        <v>0</v>
      </c>
      <c r="K24" s="99">
        <f>'Encargos e Benefícios'!Q23*'Gastos com Pessoal'!$I24</f>
        <v>0</v>
      </c>
      <c r="L24" s="99">
        <f>'Encargos e Benefícios'!R23*'Gastos com Pessoal'!$I24</f>
        <v>0</v>
      </c>
      <c r="M24" s="244"/>
      <c r="N24" s="271"/>
      <c r="O24" s="99">
        <f>('Encargos e Benefícios'!P23+'Gastos com Pessoal'!J24)*'Gastos com Pessoal'!$N24</f>
        <v>0</v>
      </c>
      <c r="P24" s="99">
        <f>('Encargos e Benefícios'!Q23+'Gastos com Pessoal'!K24)*'Gastos com Pessoal'!$N24</f>
        <v>0</v>
      </c>
      <c r="Q24" s="278">
        <f>(L24+'Encargos e Benefícios'!R23)*'Gastos com Pessoal'!N24</f>
        <v>0</v>
      </c>
      <c r="R24" s="244"/>
      <c r="S24" s="271"/>
      <c r="T24" s="99">
        <v>0</v>
      </c>
      <c r="U24" s="99">
        <v>0</v>
      </c>
      <c r="V24" s="278">
        <v>0</v>
      </c>
      <c r="W24" s="12">
        <f>'Encargos e Benefícios'!D23</f>
        <v>0</v>
      </c>
      <c r="X24" s="12">
        <f>IF('Encargos e Benefícios'!C23=0,0,'Encargos e Benefícios'!O23/'Encargos e Benefícios'!C23)</f>
        <v>0</v>
      </c>
      <c r="Y24" s="280">
        <f>IF('Encargos e Benefícios'!C23=0,0,'Encargos e Benefícios'!U23/'Encargos e Benefícios'!C23)</f>
        <v>0</v>
      </c>
      <c r="Z24" s="281">
        <f>IF('Encargos e Benefícios'!C23=0,0,'Encargos e Benefícios'!V23/'Encargos e Benefícios'!C23)</f>
        <v>0</v>
      </c>
      <c r="AA24" s="61"/>
      <c r="AB24" s="60"/>
      <c r="AC24" s="60"/>
      <c r="AD24" s="61"/>
      <c r="AE24" s="12">
        <f t="shared" si="12"/>
        <v>0</v>
      </c>
      <c r="AF24" s="12">
        <f t="shared" si="13"/>
        <v>0</v>
      </c>
      <c r="AG24" s="12">
        <f>IF('Encargos e Benefícios'!$C23=0,0,$Y24+SUM(J24:L24)/$D24)</f>
        <v>0</v>
      </c>
      <c r="AH24" s="245">
        <f>IF('Encargos e Benefícios'!$C23=0,0,SUM(AE24:AG24))</f>
        <v>0</v>
      </c>
      <c r="AI24" s="12">
        <f t="shared" si="14"/>
        <v>0</v>
      </c>
      <c r="AJ24" s="12">
        <f t="shared" si="15"/>
        <v>0</v>
      </c>
      <c r="AK24" s="12">
        <f>IF('Encargos e Benefícios'!$C23=0,0,$AG24+SUM(O24:Q24)/$D24)</f>
        <v>0</v>
      </c>
      <c r="AL24" s="245">
        <f>IF('Encargos e Benefícios'!$C23=0,0,SUM(AI24:AK24))</f>
        <v>0</v>
      </c>
      <c r="AM24" s="12">
        <f t="shared" si="16"/>
        <v>0</v>
      </c>
      <c r="AN24" s="12">
        <f t="shared" si="17"/>
        <v>0</v>
      </c>
      <c r="AO24" s="12">
        <f>IF('Encargos e Benefícios'!$C23=0,0,$AK24+SUM(T24:V24)/$D24)</f>
        <v>0</v>
      </c>
      <c r="AP24" s="245">
        <f>IF('Encargos e Benefícios'!$C23=0,0,SUM(AM24:AO24))</f>
        <v>0</v>
      </c>
      <c r="AQ24" s="61"/>
      <c r="AR24" s="61"/>
    </row>
    <row r="25" spans="1:44" ht="12.75" hidden="1">
      <c r="A25" s="100">
        <v>19</v>
      </c>
      <c r="B25" s="13">
        <f>'Encargos e Benefícios'!B24</f>
        <v>0</v>
      </c>
      <c r="C25" s="68"/>
      <c r="D25" s="10">
        <f>'Encargos e Benefícios'!C24</f>
        <v>0</v>
      </c>
      <c r="E25" s="70"/>
      <c r="F25" s="244"/>
      <c r="G25" s="242"/>
      <c r="H25" s="244"/>
      <c r="I25" s="271"/>
      <c r="J25" s="99">
        <f>'Encargos e Benefícios'!P24*'Gastos com Pessoal'!$I25</f>
        <v>0</v>
      </c>
      <c r="K25" s="99">
        <f>'Encargos e Benefícios'!Q24*'Gastos com Pessoal'!$I25</f>
        <v>0</v>
      </c>
      <c r="L25" s="99">
        <f>'Encargos e Benefícios'!R24*'Gastos com Pessoal'!$I25</f>
        <v>0</v>
      </c>
      <c r="M25" s="244"/>
      <c r="N25" s="271"/>
      <c r="O25" s="99">
        <f>('Encargos e Benefícios'!P24+'Gastos com Pessoal'!J25)*'Gastos com Pessoal'!$N25</f>
        <v>0</v>
      </c>
      <c r="P25" s="99">
        <f>('Encargos e Benefícios'!Q24+'Gastos com Pessoal'!K25)*'Gastos com Pessoal'!$N25</f>
        <v>0</v>
      </c>
      <c r="Q25" s="278">
        <f>(L25+'Encargos e Benefícios'!R24)*'Gastos com Pessoal'!N25</f>
        <v>0</v>
      </c>
      <c r="R25" s="244"/>
      <c r="S25" s="271"/>
      <c r="T25" s="99">
        <v>0</v>
      </c>
      <c r="U25" s="99">
        <v>0</v>
      </c>
      <c r="V25" s="278">
        <v>0</v>
      </c>
      <c r="W25" s="12">
        <f>'Encargos e Benefícios'!D24</f>
        <v>0</v>
      </c>
      <c r="X25" s="12">
        <f>IF('Encargos e Benefícios'!C24=0,0,'Encargos e Benefícios'!O24/'Encargos e Benefícios'!C24)</f>
        <v>0</v>
      </c>
      <c r="Y25" s="280">
        <f>IF('Encargos e Benefícios'!C24=0,0,'Encargos e Benefícios'!U24/'Encargos e Benefícios'!C24)</f>
        <v>0</v>
      </c>
      <c r="Z25" s="281">
        <f>IF('Encargos e Benefícios'!C24=0,0,'Encargos e Benefícios'!V24/'Encargos e Benefícios'!C24)</f>
        <v>0</v>
      </c>
      <c r="AA25" s="61"/>
      <c r="AB25" s="60"/>
      <c r="AC25" s="60"/>
      <c r="AD25" s="61"/>
      <c r="AE25" s="12">
        <f t="shared" si="12"/>
        <v>0</v>
      </c>
      <c r="AF25" s="12">
        <f t="shared" si="13"/>
        <v>0</v>
      </c>
      <c r="AG25" s="12">
        <f>IF('Encargos e Benefícios'!$C24=0,0,$Y25+SUM(J25:L25)/$D25)</f>
        <v>0</v>
      </c>
      <c r="AH25" s="245">
        <f>IF('Encargos e Benefícios'!$C24=0,0,SUM(AE25:AG25))</f>
        <v>0</v>
      </c>
      <c r="AI25" s="12">
        <f t="shared" si="14"/>
        <v>0</v>
      </c>
      <c r="AJ25" s="12">
        <f t="shared" si="15"/>
        <v>0</v>
      </c>
      <c r="AK25" s="12">
        <f>IF('Encargos e Benefícios'!$C24=0,0,$AG25+SUM(O25:Q25)/$D25)</f>
        <v>0</v>
      </c>
      <c r="AL25" s="245">
        <f>IF('Encargos e Benefícios'!$C24=0,0,SUM(AI25:AK25))</f>
        <v>0</v>
      </c>
      <c r="AM25" s="12">
        <f t="shared" si="16"/>
        <v>0</v>
      </c>
      <c r="AN25" s="12">
        <f t="shared" si="17"/>
        <v>0</v>
      </c>
      <c r="AO25" s="12">
        <f>IF('Encargos e Benefícios'!$C24=0,0,$AK25+SUM(T25:V25)/$D25)</f>
        <v>0</v>
      </c>
      <c r="AP25" s="245">
        <f>IF('Encargos e Benefícios'!$C24=0,0,SUM(AM25:AO25))</f>
        <v>0</v>
      </c>
      <c r="AQ25" s="61"/>
      <c r="AR25" s="61"/>
    </row>
    <row r="26" spans="1:44" ht="12.75" hidden="1">
      <c r="A26" s="100">
        <v>20</v>
      </c>
      <c r="B26" s="13">
        <f>'Encargos e Benefícios'!B25</f>
        <v>0</v>
      </c>
      <c r="C26" s="68"/>
      <c r="D26" s="10">
        <f>'Encargos e Benefícios'!C25</f>
        <v>0</v>
      </c>
      <c r="E26" s="70"/>
      <c r="F26" s="244"/>
      <c r="G26" s="242"/>
      <c r="H26" s="244"/>
      <c r="I26" s="271"/>
      <c r="J26" s="99">
        <f>'Encargos e Benefícios'!P25*'Gastos com Pessoal'!$I26</f>
        <v>0</v>
      </c>
      <c r="K26" s="99">
        <f>'Encargos e Benefícios'!Q25*'Gastos com Pessoal'!$I26</f>
        <v>0</v>
      </c>
      <c r="L26" s="99">
        <f>'Encargos e Benefícios'!R25*'Gastos com Pessoal'!$I26</f>
        <v>0</v>
      </c>
      <c r="M26" s="244"/>
      <c r="N26" s="271"/>
      <c r="O26" s="99">
        <f>('Encargos e Benefícios'!P25+'Gastos com Pessoal'!J26)*'Gastos com Pessoal'!$N26</f>
        <v>0</v>
      </c>
      <c r="P26" s="99">
        <f>('Encargos e Benefícios'!Q25+'Gastos com Pessoal'!K26)*'Gastos com Pessoal'!$N26</f>
        <v>0</v>
      </c>
      <c r="Q26" s="278">
        <f>(L26+'Encargos e Benefícios'!R25)*'Gastos com Pessoal'!N26</f>
        <v>0</v>
      </c>
      <c r="R26" s="244"/>
      <c r="S26" s="271"/>
      <c r="T26" s="99">
        <v>0</v>
      </c>
      <c r="U26" s="99">
        <v>0</v>
      </c>
      <c r="V26" s="278">
        <v>0</v>
      </c>
      <c r="W26" s="12">
        <f>'Encargos e Benefícios'!D25</f>
        <v>0</v>
      </c>
      <c r="X26" s="12">
        <f>IF('Encargos e Benefícios'!C25=0,0,'Encargos e Benefícios'!O25/'Encargos e Benefícios'!C25)</f>
        <v>0</v>
      </c>
      <c r="Y26" s="280">
        <f>IF('Encargos e Benefícios'!C25=0,0,'Encargos e Benefícios'!U25/'Encargos e Benefícios'!C25)</f>
        <v>0</v>
      </c>
      <c r="Z26" s="281">
        <f>IF('Encargos e Benefícios'!C25=0,0,'Encargos e Benefícios'!V25/'Encargos e Benefícios'!C25)</f>
        <v>0</v>
      </c>
      <c r="AA26" s="61"/>
      <c r="AB26" s="60"/>
      <c r="AC26" s="60"/>
      <c r="AD26" s="61"/>
      <c r="AE26" s="12">
        <f t="shared" si="12"/>
        <v>0</v>
      </c>
      <c r="AF26" s="12">
        <f t="shared" si="13"/>
        <v>0</v>
      </c>
      <c r="AG26" s="12">
        <f>IF('Encargos e Benefícios'!$C25=0,0,$Y26+SUM(J26:L26)/$D26)</f>
        <v>0</v>
      </c>
      <c r="AH26" s="245">
        <f>IF('Encargos e Benefícios'!$C25=0,0,SUM(AE26:AG26))</f>
        <v>0</v>
      </c>
      <c r="AI26" s="12">
        <f t="shared" si="14"/>
        <v>0</v>
      </c>
      <c r="AJ26" s="12">
        <f t="shared" si="15"/>
        <v>0</v>
      </c>
      <c r="AK26" s="12">
        <f>IF('Encargos e Benefícios'!$C25=0,0,$AG26+SUM(O26:Q26)/$D26)</f>
        <v>0</v>
      </c>
      <c r="AL26" s="245">
        <f>IF('Encargos e Benefícios'!$C25=0,0,SUM(AI26:AK26))</f>
        <v>0</v>
      </c>
      <c r="AM26" s="12">
        <f t="shared" si="16"/>
        <v>0</v>
      </c>
      <c r="AN26" s="12">
        <f t="shared" si="17"/>
        <v>0</v>
      </c>
      <c r="AO26" s="12">
        <f>IF('Encargos e Benefícios'!$C25=0,0,$AK26+SUM(T26:V26)/$D26)</f>
        <v>0</v>
      </c>
      <c r="AP26" s="245">
        <f>IF('Encargos e Benefícios'!$C25=0,0,SUM(AM26:AO26))</f>
        <v>0</v>
      </c>
      <c r="AQ26" s="61"/>
      <c r="AR26" s="61"/>
    </row>
    <row r="27" spans="1:44" ht="12.75" hidden="1">
      <c r="A27" s="100">
        <v>21</v>
      </c>
      <c r="B27" s="13">
        <f>'Encargos e Benefícios'!B26</f>
        <v>0</v>
      </c>
      <c r="C27" s="68"/>
      <c r="D27" s="10">
        <f>'Encargos e Benefícios'!C26</f>
        <v>0</v>
      </c>
      <c r="E27" s="70"/>
      <c r="F27" s="244"/>
      <c r="G27" s="242"/>
      <c r="H27" s="244"/>
      <c r="I27" s="271"/>
      <c r="J27" s="99">
        <f>'Encargos e Benefícios'!P26*'Gastos com Pessoal'!$I27</f>
        <v>0</v>
      </c>
      <c r="K27" s="99">
        <f>'Encargos e Benefícios'!Q26*'Gastos com Pessoal'!$I27</f>
        <v>0</v>
      </c>
      <c r="L27" s="99">
        <f>'Encargos e Benefícios'!R26*'Gastos com Pessoal'!$I27</f>
        <v>0</v>
      </c>
      <c r="M27" s="244"/>
      <c r="N27" s="271"/>
      <c r="O27" s="99">
        <f>('Encargos e Benefícios'!P26+'Gastos com Pessoal'!J27)*'Gastos com Pessoal'!$N27</f>
        <v>0</v>
      </c>
      <c r="P27" s="99">
        <f>('Encargos e Benefícios'!Q26+'Gastos com Pessoal'!K27)*'Gastos com Pessoal'!$N27</f>
        <v>0</v>
      </c>
      <c r="Q27" s="278">
        <f>(L27+'Encargos e Benefícios'!R26)*'Gastos com Pessoal'!N27</f>
        <v>0</v>
      </c>
      <c r="R27" s="244"/>
      <c r="S27" s="271"/>
      <c r="T27" s="99">
        <v>0</v>
      </c>
      <c r="U27" s="99">
        <v>0</v>
      </c>
      <c r="V27" s="278">
        <v>0</v>
      </c>
      <c r="W27" s="12">
        <f>'Encargos e Benefícios'!D26</f>
        <v>0</v>
      </c>
      <c r="X27" s="12">
        <f>IF('Encargos e Benefícios'!C26=0,0,'Encargos e Benefícios'!O26/'Encargos e Benefícios'!C26)</f>
        <v>0</v>
      </c>
      <c r="Y27" s="280">
        <f>IF('Encargos e Benefícios'!C26=0,0,'Encargos e Benefícios'!U26/'Encargos e Benefícios'!C26)</f>
        <v>0</v>
      </c>
      <c r="Z27" s="281">
        <f>IF('Encargos e Benefícios'!C26=0,0,'Encargos e Benefícios'!V26/'Encargos e Benefícios'!C26)</f>
        <v>0</v>
      </c>
      <c r="AA27" s="61"/>
      <c r="AB27" s="60"/>
      <c r="AC27" s="60"/>
      <c r="AD27" s="61"/>
      <c r="AE27" s="12">
        <f t="shared" si="12"/>
        <v>0</v>
      </c>
      <c r="AF27" s="12">
        <f t="shared" si="13"/>
        <v>0</v>
      </c>
      <c r="AG27" s="12">
        <f>IF('Encargos e Benefícios'!$C26=0,0,$Y27+SUM(J27:L27)/$D27)</f>
        <v>0</v>
      </c>
      <c r="AH27" s="245">
        <f>IF('Encargos e Benefícios'!$C26=0,0,SUM(AE27:AG27))</f>
        <v>0</v>
      </c>
      <c r="AI27" s="12">
        <f t="shared" si="14"/>
        <v>0</v>
      </c>
      <c r="AJ27" s="12">
        <f t="shared" si="15"/>
        <v>0</v>
      </c>
      <c r="AK27" s="12">
        <f>IF('Encargos e Benefícios'!$C26=0,0,$AG27+SUM(O27:Q27)/$D27)</f>
        <v>0</v>
      </c>
      <c r="AL27" s="245">
        <f>IF('Encargos e Benefícios'!$C26=0,0,SUM(AI27:AK27))</f>
        <v>0</v>
      </c>
      <c r="AM27" s="12">
        <f t="shared" si="16"/>
        <v>0</v>
      </c>
      <c r="AN27" s="12">
        <f t="shared" si="17"/>
        <v>0</v>
      </c>
      <c r="AO27" s="12">
        <f>IF('Encargos e Benefícios'!$C26=0,0,$AK27+SUM(T27:V27)/$D27)</f>
        <v>0</v>
      </c>
      <c r="AP27" s="245">
        <f>IF('Encargos e Benefícios'!$C26=0,0,SUM(AM27:AO27))</f>
        <v>0</v>
      </c>
      <c r="AQ27" s="61"/>
      <c r="AR27" s="61"/>
    </row>
    <row r="28" spans="1:44" ht="12.75" hidden="1">
      <c r="A28" s="100">
        <v>22</v>
      </c>
      <c r="B28" s="13">
        <f>'Encargos e Benefícios'!B27</f>
        <v>0</v>
      </c>
      <c r="C28" s="68"/>
      <c r="D28" s="10">
        <f>'Encargos e Benefícios'!C27</f>
        <v>0</v>
      </c>
      <c r="E28" s="70"/>
      <c r="F28" s="244"/>
      <c r="G28" s="242"/>
      <c r="H28" s="244"/>
      <c r="I28" s="271"/>
      <c r="J28" s="99">
        <f>'Encargos e Benefícios'!P27*'Gastos com Pessoal'!$I28</f>
        <v>0</v>
      </c>
      <c r="K28" s="99">
        <f>'Encargos e Benefícios'!Q27*'Gastos com Pessoal'!$I28</f>
        <v>0</v>
      </c>
      <c r="L28" s="99">
        <f>'Encargos e Benefícios'!R27*'Gastos com Pessoal'!$I28</f>
        <v>0</v>
      </c>
      <c r="M28" s="244"/>
      <c r="N28" s="271"/>
      <c r="O28" s="99">
        <f>('Encargos e Benefícios'!P27+'Gastos com Pessoal'!J28)*'Gastos com Pessoal'!$N28</f>
        <v>0</v>
      </c>
      <c r="P28" s="99">
        <f>('Encargos e Benefícios'!Q27+'Gastos com Pessoal'!K28)*'Gastos com Pessoal'!$N28</f>
        <v>0</v>
      </c>
      <c r="Q28" s="278">
        <f>(L28+'Encargos e Benefícios'!R27)*'Gastos com Pessoal'!N28</f>
        <v>0</v>
      </c>
      <c r="R28" s="244"/>
      <c r="S28" s="271"/>
      <c r="T28" s="99">
        <v>0</v>
      </c>
      <c r="U28" s="99">
        <v>0</v>
      </c>
      <c r="V28" s="278">
        <v>0</v>
      </c>
      <c r="W28" s="12">
        <f>'Encargos e Benefícios'!D27</f>
        <v>0</v>
      </c>
      <c r="X28" s="12">
        <f>IF('Encargos e Benefícios'!C27=0,0,'Encargos e Benefícios'!O27/'Encargos e Benefícios'!C27)</f>
        <v>0</v>
      </c>
      <c r="Y28" s="280">
        <f>IF('Encargos e Benefícios'!C27=0,0,'Encargos e Benefícios'!U27/'Encargos e Benefícios'!C27)</f>
        <v>0</v>
      </c>
      <c r="Z28" s="281">
        <f>IF('Encargos e Benefícios'!C27=0,0,'Encargos e Benefícios'!V27/'Encargos e Benefícios'!C27)</f>
        <v>0</v>
      </c>
      <c r="AA28" s="61"/>
      <c r="AB28" s="60"/>
      <c r="AC28" s="60"/>
      <c r="AD28" s="61"/>
      <c r="AE28" s="12">
        <f t="shared" si="12"/>
        <v>0</v>
      </c>
      <c r="AF28" s="12">
        <f t="shared" si="13"/>
        <v>0</v>
      </c>
      <c r="AG28" s="12">
        <f>IF('Encargos e Benefícios'!$C27=0,0,$Y28+SUM(J28:L28)/$D28)</f>
        <v>0</v>
      </c>
      <c r="AH28" s="245">
        <f>IF('Encargos e Benefícios'!$C27=0,0,SUM(AE28:AG28))</f>
        <v>0</v>
      </c>
      <c r="AI28" s="12">
        <f t="shared" si="14"/>
        <v>0</v>
      </c>
      <c r="AJ28" s="12">
        <f t="shared" si="15"/>
        <v>0</v>
      </c>
      <c r="AK28" s="12">
        <f>IF('Encargos e Benefícios'!$C27=0,0,$AG28+SUM(O28:Q28)/$D28)</f>
        <v>0</v>
      </c>
      <c r="AL28" s="245">
        <f>IF('Encargos e Benefícios'!$C27=0,0,SUM(AI28:AK28))</f>
        <v>0</v>
      </c>
      <c r="AM28" s="12">
        <f t="shared" si="16"/>
        <v>0</v>
      </c>
      <c r="AN28" s="12">
        <f t="shared" si="17"/>
        <v>0</v>
      </c>
      <c r="AO28" s="12">
        <f>IF('Encargos e Benefícios'!$C27=0,0,$AK28+SUM(T28:V28)/$D28)</f>
        <v>0</v>
      </c>
      <c r="AP28" s="245">
        <f>IF('Encargos e Benefícios'!$C27=0,0,SUM(AM28:AO28))</f>
        <v>0</v>
      </c>
      <c r="AQ28" s="61"/>
      <c r="AR28" s="61"/>
    </row>
    <row r="29" spans="1:44" ht="12.75" hidden="1">
      <c r="A29" s="100">
        <v>23</v>
      </c>
      <c r="B29" s="13">
        <f>'Encargos e Benefícios'!B28</f>
        <v>0</v>
      </c>
      <c r="C29" s="68"/>
      <c r="D29" s="10">
        <f>'Encargos e Benefícios'!C28</f>
        <v>0</v>
      </c>
      <c r="E29" s="70"/>
      <c r="F29" s="244"/>
      <c r="G29" s="242"/>
      <c r="H29" s="244"/>
      <c r="I29" s="271"/>
      <c r="J29" s="99">
        <f>'Encargos e Benefícios'!P28*'Gastos com Pessoal'!$I29</f>
        <v>0</v>
      </c>
      <c r="K29" s="99">
        <f>'Encargos e Benefícios'!Q28*'Gastos com Pessoal'!$I29</f>
        <v>0</v>
      </c>
      <c r="L29" s="99">
        <f>'Encargos e Benefícios'!R28*'Gastos com Pessoal'!$I29</f>
        <v>0</v>
      </c>
      <c r="M29" s="244"/>
      <c r="N29" s="271"/>
      <c r="O29" s="99">
        <f>('Encargos e Benefícios'!P28+'Gastos com Pessoal'!J29)*'Gastos com Pessoal'!$N29</f>
        <v>0</v>
      </c>
      <c r="P29" s="99">
        <f>('Encargos e Benefícios'!Q28+'Gastos com Pessoal'!K29)*'Gastos com Pessoal'!$N29</f>
        <v>0</v>
      </c>
      <c r="Q29" s="278">
        <f>(L29+'Encargos e Benefícios'!R28)*'Gastos com Pessoal'!N29</f>
        <v>0</v>
      </c>
      <c r="R29" s="244"/>
      <c r="S29" s="271"/>
      <c r="T29" s="99">
        <v>0</v>
      </c>
      <c r="U29" s="99">
        <v>0</v>
      </c>
      <c r="V29" s="278">
        <v>0</v>
      </c>
      <c r="W29" s="12">
        <f>'Encargos e Benefícios'!D28</f>
        <v>0</v>
      </c>
      <c r="X29" s="12">
        <f>IF('Encargos e Benefícios'!C28=0,0,'Encargos e Benefícios'!O28/'Encargos e Benefícios'!C28)</f>
        <v>0</v>
      </c>
      <c r="Y29" s="280">
        <f>IF('Encargos e Benefícios'!C28=0,0,'Encargos e Benefícios'!U28/'Encargos e Benefícios'!C28)</f>
        <v>0</v>
      </c>
      <c r="Z29" s="281">
        <f>IF('Encargos e Benefícios'!C28=0,0,'Encargos e Benefícios'!V28/'Encargos e Benefícios'!C28)</f>
        <v>0</v>
      </c>
      <c r="AA29" s="61"/>
      <c r="AB29" s="60"/>
      <c r="AC29" s="60"/>
      <c r="AD29" s="61"/>
      <c r="AE29" s="12">
        <f t="shared" si="12"/>
        <v>0</v>
      </c>
      <c r="AF29" s="12">
        <f t="shared" si="13"/>
        <v>0</v>
      </c>
      <c r="AG29" s="12">
        <f>IF('Encargos e Benefícios'!$C28=0,0,$Y29+SUM(J29:L29)/$D29)</f>
        <v>0</v>
      </c>
      <c r="AH29" s="245">
        <f>IF('Encargos e Benefícios'!$C28=0,0,SUM(AE29:AG29))</f>
        <v>0</v>
      </c>
      <c r="AI29" s="12">
        <f t="shared" si="14"/>
        <v>0</v>
      </c>
      <c r="AJ29" s="12">
        <f t="shared" si="15"/>
        <v>0</v>
      </c>
      <c r="AK29" s="12">
        <f>IF('Encargos e Benefícios'!$C28=0,0,$AG29+SUM(O29:Q29)/$D29)</f>
        <v>0</v>
      </c>
      <c r="AL29" s="245">
        <f>IF('Encargos e Benefícios'!$C28=0,0,SUM(AI29:AK29))</f>
        <v>0</v>
      </c>
      <c r="AM29" s="12">
        <f t="shared" si="16"/>
        <v>0</v>
      </c>
      <c r="AN29" s="12">
        <f t="shared" si="17"/>
        <v>0</v>
      </c>
      <c r="AO29" s="12">
        <f>IF('Encargos e Benefícios'!$C28=0,0,$AK29+SUM(T29:V29)/$D29)</f>
        <v>0</v>
      </c>
      <c r="AP29" s="245">
        <f>IF('Encargos e Benefícios'!$C28=0,0,SUM(AM29:AO29))</f>
        <v>0</v>
      </c>
      <c r="AQ29" s="61"/>
      <c r="AR29" s="61"/>
    </row>
    <row r="30" spans="1:44" ht="12.75" hidden="1">
      <c r="A30" s="100">
        <v>24</v>
      </c>
      <c r="B30" s="13">
        <f>'Encargos e Benefícios'!B29</f>
        <v>0</v>
      </c>
      <c r="C30" s="68"/>
      <c r="D30" s="10">
        <f>'Encargos e Benefícios'!C29</f>
        <v>0</v>
      </c>
      <c r="E30" s="70"/>
      <c r="F30" s="244"/>
      <c r="G30" s="242"/>
      <c r="H30" s="244"/>
      <c r="I30" s="271"/>
      <c r="J30" s="99">
        <f>'Encargos e Benefícios'!P29*'Gastos com Pessoal'!$I30</f>
        <v>0</v>
      </c>
      <c r="K30" s="99">
        <f>'Encargos e Benefícios'!Q29*'Gastos com Pessoal'!$I30</f>
        <v>0</v>
      </c>
      <c r="L30" s="99">
        <f>'Encargos e Benefícios'!R29*'Gastos com Pessoal'!$I30</f>
        <v>0</v>
      </c>
      <c r="M30" s="244"/>
      <c r="N30" s="271"/>
      <c r="O30" s="99">
        <f>('Encargos e Benefícios'!P29+'Gastos com Pessoal'!J30)*'Gastos com Pessoal'!$N30</f>
        <v>0</v>
      </c>
      <c r="P30" s="99">
        <f>('Encargos e Benefícios'!Q29+'Gastos com Pessoal'!K30)*'Gastos com Pessoal'!$N30</f>
        <v>0</v>
      </c>
      <c r="Q30" s="278">
        <f>(L30+'Encargos e Benefícios'!R29)*'Gastos com Pessoal'!N30</f>
        <v>0</v>
      </c>
      <c r="R30" s="244"/>
      <c r="S30" s="271"/>
      <c r="T30" s="99">
        <v>0</v>
      </c>
      <c r="U30" s="99">
        <v>0</v>
      </c>
      <c r="V30" s="278">
        <v>0</v>
      </c>
      <c r="W30" s="12">
        <f>'Encargos e Benefícios'!D29</f>
        <v>0</v>
      </c>
      <c r="X30" s="12">
        <f>IF('Encargos e Benefícios'!C29=0,0,'Encargos e Benefícios'!O29/'Encargos e Benefícios'!C29)</f>
        <v>0</v>
      </c>
      <c r="Y30" s="280">
        <f>IF('Encargos e Benefícios'!C29=0,0,'Encargos e Benefícios'!U29/'Encargos e Benefícios'!C29)</f>
        <v>0</v>
      </c>
      <c r="Z30" s="281">
        <f>IF('Encargos e Benefícios'!C29=0,0,'Encargos e Benefícios'!V29/'Encargos e Benefícios'!C29)</f>
        <v>0</v>
      </c>
      <c r="AA30" s="61"/>
      <c r="AB30" s="60"/>
      <c r="AC30" s="60"/>
      <c r="AD30" s="61"/>
      <c r="AE30" s="12">
        <f t="shared" si="12"/>
        <v>0</v>
      </c>
      <c r="AF30" s="12">
        <f t="shared" si="13"/>
        <v>0</v>
      </c>
      <c r="AG30" s="12">
        <f>IF('Encargos e Benefícios'!$C29=0,0,$Y30+SUM(J30:L30)/$D30)</f>
        <v>0</v>
      </c>
      <c r="AH30" s="245">
        <f>IF('Encargos e Benefícios'!$C29=0,0,SUM(AE30:AG30))</f>
        <v>0</v>
      </c>
      <c r="AI30" s="12">
        <f t="shared" si="14"/>
        <v>0</v>
      </c>
      <c r="AJ30" s="12">
        <f t="shared" si="15"/>
        <v>0</v>
      </c>
      <c r="AK30" s="12">
        <f>IF('Encargos e Benefícios'!$C29=0,0,$AG30+SUM(O30:Q30)/$D30)</f>
        <v>0</v>
      </c>
      <c r="AL30" s="245">
        <f>IF('Encargos e Benefícios'!$C29=0,0,SUM(AI30:AK30))</f>
        <v>0</v>
      </c>
      <c r="AM30" s="12">
        <f t="shared" si="16"/>
        <v>0</v>
      </c>
      <c r="AN30" s="12">
        <f t="shared" si="17"/>
        <v>0</v>
      </c>
      <c r="AO30" s="12">
        <f>IF('Encargos e Benefícios'!$C29=0,0,$AK30+SUM(T30:V30)/$D30)</f>
        <v>0</v>
      </c>
      <c r="AP30" s="245">
        <f>IF('Encargos e Benefícios'!$C29=0,0,SUM(AM30:AO30))</f>
        <v>0</v>
      </c>
      <c r="AQ30" s="61"/>
      <c r="AR30" s="61"/>
    </row>
    <row r="31" spans="1:44" ht="12.75" hidden="1">
      <c r="A31" s="100">
        <v>25</v>
      </c>
      <c r="B31" s="13">
        <f>'Encargos e Benefícios'!B30</f>
        <v>0</v>
      </c>
      <c r="C31" s="68"/>
      <c r="D31" s="10">
        <f>'Encargos e Benefícios'!C30</f>
        <v>0</v>
      </c>
      <c r="E31" s="70"/>
      <c r="F31" s="244"/>
      <c r="G31" s="242"/>
      <c r="H31" s="244"/>
      <c r="I31" s="271"/>
      <c r="J31" s="99">
        <f>'Encargos e Benefícios'!P30*'Gastos com Pessoal'!$I31</f>
        <v>0</v>
      </c>
      <c r="K31" s="99">
        <f>'Encargos e Benefícios'!Q30*'Gastos com Pessoal'!$I31</f>
        <v>0</v>
      </c>
      <c r="L31" s="99">
        <f>'Encargos e Benefícios'!R30*'Gastos com Pessoal'!$I31</f>
        <v>0</v>
      </c>
      <c r="M31" s="244"/>
      <c r="N31" s="271"/>
      <c r="O31" s="99">
        <f>('Encargos e Benefícios'!P30+'Gastos com Pessoal'!J31)*'Gastos com Pessoal'!$N31</f>
        <v>0</v>
      </c>
      <c r="P31" s="99">
        <f>('Encargos e Benefícios'!Q30+'Gastos com Pessoal'!K31)*'Gastos com Pessoal'!$N31</f>
        <v>0</v>
      </c>
      <c r="Q31" s="278">
        <f>(L31+'Encargos e Benefícios'!R30)*'Gastos com Pessoal'!N31</f>
        <v>0</v>
      </c>
      <c r="R31" s="244"/>
      <c r="S31" s="271"/>
      <c r="T31" s="99">
        <v>0</v>
      </c>
      <c r="U31" s="99">
        <v>0</v>
      </c>
      <c r="V31" s="278">
        <v>0</v>
      </c>
      <c r="W31" s="12">
        <f>'Encargos e Benefícios'!D30</f>
        <v>0</v>
      </c>
      <c r="X31" s="12">
        <f>IF('Encargos e Benefícios'!C30=0,0,'Encargos e Benefícios'!O30/'Encargos e Benefícios'!C30)</f>
        <v>0</v>
      </c>
      <c r="Y31" s="280">
        <f>IF('Encargos e Benefícios'!C30=0,0,'Encargos e Benefícios'!U30/'Encargos e Benefícios'!C30)</f>
        <v>0</v>
      </c>
      <c r="Z31" s="281">
        <f>IF('Encargos e Benefícios'!C30=0,0,'Encargos e Benefícios'!V30/'Encargos e Benefícios'!C30)</f>
        <v>0</v>
      </c>
      <c r="AA31" s="61"/>
      <c r="AB31" s="60"/>
      <c r="AC31" s="60"/>
      <c r="AD31" s="61"/>
      <c r="AE31" s="12">
        <f t="shared" si="12"/>
        <v>0</v>
      </c>
      <c r="AF31" s="12">
        <f t="shared" si="13"/>
        <v>0</v>
      </c>
      <c r="AG31" s="12">
        <f>IF('Encargos e Benefícios'!$C30=0,0,$Y31+SUM(J31:L31)/$D31)</f>
        <v>0</v>
      </c>
      <c r="AH31" s="245">
        <f>IF('Encargos e Benefícios'!$C30=0,0,SUM(AE31:AG31))</f>
        <v>0</v>
      </c>
      <c r="AI31" s="12">
        <f t="shared" si="14"/>
        <v>0</v>
      </c>
      <c r="AJ31" s="12">
        <f t="shared" si="15"/>
        <v>0</v>
      </c>
      <c r="AK31" s="12">
        <f>IF('Encargos e Benefícios'!$C30=0,0,$AG31+SUM(O31:Q31)/$D31)</f>
        <v>0</v>
      </c>
      <c r="AL31" s="245">
        <f>IF('Encargos e Benefícios'!$C30=0,0,SUM(AI31:AK31))</f>
        <v>0</v>
      </c>
      <c r="AM31" s="12">
        <f t="shared" si="16"/>
        <v>0</v>
      </c>
      <c r="AN31" s="12">
        <f t="shared" si="17"/>
        <v>0</v>
      </c>
      <c r="AO31" s="12">
        <f>IF('Encargos e Benefícios'!$C30=0,0,$AK31+SUM(T31:V31)/$D31)</f>
        <v>0</v>
      </c>
      <c r="AP31" s="245">
        <f>IF('Encargos e Benefícios'!$C30=0,0,SUM(AM31:AO31))</f>
        <v>0</v>
      </c>
      <c r="AQ31" s="61"/>
      <c r="AR31" s="61"/>
    </row>
    <row r="32" spans="1:44" ht="12.75" hidden="1">
      <c r="A32" s="100">
        <v>26</v>
      </c>
      <c r="B32" s="13">
        <f>'Encargos e Benefícios'!B31</f>
        <v>0</v>
      </c>
      <c r="C32" s="68"/>
      <c r="D32" s="10">
        <f>'Encargos e Benefícios'!C31</f>
        <v>0</v>
      </c>
      <c r="E32" s="70"/>
      <c r="F32" s="244"/>
      <c r="G32" s="242"/>
      <c r="H32" s="244"/>
      <c r="I32" s="271"/>
      <c r="J32" s="99">
        <f>'Encargos e Benefícios'!P31*'Gastos com Pessoal'!$I32</f>
        <v>0</v>
      </c>
      <c r="K32" s="99">
        <f>'Encargos e Benefícios'!Q31*'Gastos com Pessoal'!$I32</f>
        <v>0</v>
      </c>
      <c r="L32" s="99">
        <f>'Encargos e Benefícios'!R31*'Gastos com Pessoal'!$I32</f>
        <v>0</v>
      </c>
      <c r="M32" s="244"/>
      <c r="N32" s="271"/>
      <c r="O32" s="99">
        <f>('Encargos e Benefícios'!P31+'Gastos com Pessoal'!J32)*'Gastos com Pessoal'!$N32</f>
        <v>0</v>
      </c>
      <c r="P32" s="99">
        <f>('Encargos e Benefícios'!Q31+'Gastos com Pessoal'!K32)*'Gastos com Pessoal'!$N32</f>
        <v>0</v>
      </c>
      <c r="Q32" s="278">
        <f>(L32+'Encargos e Benefícios'!R31)*'Gastos com Pessoal'!N32</f>
        <v>0</v>
      </c>
      <c r="R32" s="244"/>
      <c r="S32" s="271"/>
      <c r="T32" s="99">
        <v>0</v>
      </c>
      <c r="U32" s="99">
        <v>0</v>
      </c>
      <c r="V32" s="278">
        <v>0</v>
      </c>
      <c r="W32" s="12">
        <f>'Encargos e Benefícios'!D31</f>
        <v>0</v>
      </c>
      <c r="X32" s="12">
        <f>IF('Encargos e Benefícios'!C31=0,0,'Encargos e Benefícios'!O31/'Encargos e Benefícios'!C31)</f>
        <v>0</v>
      </c>
      <c r="Y32" s="280">
        <f>IF('Encargos e Benefícios'!C31=0,0,'Encargos e Benefícios'!U31/'Encargos e Benefícios'!C31)</f>
        <v>0</v>
      </c>
      <c r="Z32" s="281">
        <f>IF('Encargos e Benefícios'!C31=0,0,'Encargos e Benefícios'!V31/'Encargos e Benefícios'!C31)</f>
        <v>0</v>
      </c>
      <c r="AA32" s="61"/>
      <c r="AB32" s="60"/>
      <c r="AC32" s="60"/>
      <c r="AD32" s="61"/>
      <c r="AE32" s="12">
        <f t="shared" si="12"/>
        <v>0</v>
      </c>
      <c r="AF32" s="12">
        <f t="shared" si="13"/>
        <v>0</v>
      </c>
      <c r="AG32" s="12">
        <f>IF('Encargos e Benefícios'!$C31=0,0,$Y32+SUM(J32:L32)/$D32)</f>
        <v>0</v>
      </c>
      <c r="AH32" s="245">
        <f>IF('Encargos e Benefícios'!$C31=0,0,SUM(AE32:AG32))</f>
        <v>0</v>
      </c>
      <c r="AI32" s="12">
        <f t="shared" si="14"/>
        <v>0</v>
      </c>
      <c r="AJ32" s="12">
        <f t="shared" si="15"/>
        <v>0</v>
      </c>
      <c r="AK32" s="12">
        <f>IF('Encargos e Benefícios'!$C31=0,0,$AG32+SUM(O32:Q32)/$D32)</f>
        <v>0</v>
      </c>
      <c r="AL32" s="245">
        <f>IF('Encargos e Benefícios'!$C31=0,0,SUM(AI32:AK32))</f>
        <v>0</v>
      </c>
      <c r="AM32" s="12">
        <f t="shared" si="16"/>
        <v>0</v>
      </c>
      <c r="AN32" s="12">
        <f t="shared" si="17"/>
        <v>0</v>
      </c>
      <c r="AO32" s="12">
        <f>IF('Encargos e Benefícios'!$C31=0,0,$AK32+SUM(T32:V32)/$D32)</f>
        <v>0</v>
      </c>
      <c r="AP32" s="245">
        <f>IF('Encargos e Benefícios'!$C31=0,0,SUM(AM32:AO32))</f>
        <v>0</v>
      </c>
      <c r="AQ32" s="61"/>
      <c r="AR32" s="61"/>
    </row>
    <row r="33" spans="1:44" ht="12.75" hidden="1">
      <c r="A33" s="100">
        <v>27</v>
      </c>
      <c r="B33" s="13">
        <f>'Encargos e Benefícios'!B32</f>
        <v>0</v>
      </c>
      <c r="C33" s="68"/>
      <c r="D33" s="10">
        <f>'Encargos e Benefícios'!C32</f>
        <v>0</v>
      </c>
      <c r="E33" s="70"/>
      <c r="F33" s="244"/>
      <c r="G33" s="242"/>
      <c r="H33" s="244"/>
      <c r="I33" s="271"/>
      <c r="J33" s="99">
        <f>'Encargos e Benefícios'!P32*'Gastos com Pessoal'!$I33</f>
        <v>0</v>
      </c>
      <c r="K33" s="99">
        <f>'Encargos e Benefícios'!Q32*'Gastos com Pessoal'!$I33</f>
        <v>0</v>
      </c>
      <c r="L33" s="99">
        <f>'Encargos e Benefícios'!R32*'Gastos com Pessoal'!$I33</f>
        <v>0</v>
      </c>
      <c r="M33" s="244"/>
      <c r="N33" s="271"/>
      <c r="O33" s="99">
        <f>('Encargos e Benefícios'!P32+'Gastos com Pessoal'!J33)*'Gastos com Pessoal'!$N33</f>
        <v>0</v>
      </c>
      <c r="P33" s="99">
        <f>('Encargos e Benefícios'!Q32+'Gastos com Pessoal'!K33)*'Gastos com Pessoal'!$N33</f>
        <v>0</v>
      </c>
      <c r="Q33" s="278">
        <f>(L33+'Encargos e Benefícios'!R32)*'Gastos com Pessoal'!N33</f>
        <v>0</v>
      </c>
      <c r="R33" s="244"/>
      <c r="S33" s="271"/>
      <c r="T33" s="99">
        <v>0</v>
      </c>
      <c r="U33" s="99">
        <v>0</v>
      </c>
      <c r="V33" s="278">
        <v>0</v>
      </c>
      <c r="W33" s="12">
        <f>'Encargos e Benefícios'!D32</f>
        <v>0</v>
      </c>
      <c r="X33" s="12">
        <f>IF('Encargos e Benefícios'!C32=0,0,'Encargos e Benefícios'!O32/'Encargos e Benefícios'!C32)</f>
        <v>0</v>
      </c>
      <c r="Y33" s="280">
        <f>IF('Encargos e Benefícios'!C32=0,0,'Encargos e Benefícios'!U32/'Encargos e Benefícios'!C32)</f>
        <v>0</v>
      </c>
      <c r="Z33" s="281">
        <f>IF('Encargos e Benefícios'!C32=0,0,'Encargos e Benefícios'!V32/'Encargos e Benefícios'!C32)</f>
        <v>0</v>
      </c>
      <c r="AA33" s="61"/>
      <c r="AB33" s="60"/>
      <c r="AC33" s="60"/>
      <c r="AD33" s="61"/>
      <c r="AE33" s="12">
        <f t="shared" si="12"/>
        <v>0</v>
      </c>
      <c r="AF33" s="12">
        <f t="shared" si="13"/>
        <v>0</v>
      </c>
      <c r="AG33" s="12">
        <f>IF('Encargos e Benefícios'!$C32=0,0,$Y33+SUM(J33:L33)/$D33)</f>
        <v>0</v>
      </c>
      <c r="AH33" s="245">
        <f>IF('Encargos e Benefícios'!$C32=0,0,SUM(AE33:AG33))</f>
        <v>0</v>
      </c>
      <c r="AI33" s="12">
        <f t="shared" si="14"/>
        <v>0</v>
      </c>
      <c r="AJ33" s="12">
        <f t="shared" si="15"/>
        <v>0</v>
      </c>
      <c r="AK33" s="12">
        <f>IF('Encargos e Benefícios'!$C32=0,0,$AG33+SUM(O33:Q33)/$D33)</f>
        <v>0</v>
      </c>
      <c r="AL33" s="245">
        <f>IF('Encargos e Benefícios'!$C32=0,0,SUM(AI33:AK33))</f>
        <v>0</v>
      </c>
      <c r="AM33" s="12">
        <f t="shared" si="16"/>
        <v>0</v>
      </c>
      <c r="AN33" s="12">
        <f t="shared" si="17"/>
        <v>0</v>
      </c>
      <c r="AO33" s="12">
        <f>IF('Encargos e Benefícios'!$C32=0,0,$AK33+SUM(T33:V33)/$D33)</f>
        <v>0</v>
      </c>
      <c r="AP33" s="245">
        <f>IF('Encargos e Benefícios'!$C32=0,0,SUM(AM33:AO33))</f>
        <v>0</v>
      </c>
      <c r="AQ33" s="61"/>
      <c r="AR33" s="61"/>
    </row>
    <row r="34" spans="1:44" ht="12.75" hidden="1">
      <c r="A34" s="100">
        <v>28</v>
      </c>
      <c r="B34" s="13">
        <f>'Encargos e Benefícios'!B33</f>
        <v>0</v>
      </c>
      <c r="C34" s="68"/>
      <c r="D34" s="10">
        <f>'Encargos e Benefícios'!C33</f>
        <v>0</v>
      </c>
      <c r="E34" s="70"/>
      <c r="F34" s="244"/>
      <c r="G34" s="242"/>
      <c r="H34" s="244"/>
      <c r="I34" s="271"/>
      <c r="J34" s="99">
        <f>'Encargos e Benefícios'!P33*'Gastos com Pessoal'!$I34</f>
        <v>0</v>
      </c>
      <c r="K34" s="99">
        <f>'Encargos e Benefícios'!Q33*'Gastos com Pessoal'!$I34</f>
        <v>0</v>
      </c>
      <c r="L34" s="99">
        <f>'Encargos e Benefícios'!R33*'Gastos com Pessoal'!$I34</f>
        <v>0</v>
      </c>
      <c r="M34" s="244"/>
      <c r="N34" s="271"/>
      <c r="O34" s="99">
        <f>('Encargos e Benefícios'!P33+'Gastos com Pessoal'!J34)*'Gastos com Pessoal'!$N34</f>
        <v>0</v>
      </c>
      <c r="P34" s="99">
        <f>('Encargos e Benefícios'!Q33+'Gastos com Pessoal'!K34)*'Gastos com Pessoal'!$N34</f>
        <v>0</v>
      </c>
      <c r="Q34" s="278">
        <f>(L34+'Encargos e Benefícios'!R33)*'Gastos com Pessoal'!N34</f>
        <v>0</v>
      </c>
      <c r="R34" s="244"/>
      <c r="S34" s="271"/>
      <c r="T34" s="99">
        <v>0</v>
      </c>
      <c r="U34" s="99">
        <v>0</v>
      </c>
      <c r="V34" s="278">
        <v>0</v>
      </c>
      <c r="W34" s="12">
        <f>'Encargos e Benefícios'!D33</f>
        <v>0</v>
      </c>
      <c r="X34" s="12">
        <f>IF('Encargos e Benefícios'!C33=0,0,'Encargos e Benefícios'!O33/'Encargos e Benefícios'!C33)</f>
        <v>0</v>
      </c>
      <c r="Y34" s="280">
        <f>IF('Encargos e Benefícios'!C33=0,0,'Encargos e Benefícios'!U33/'Encargos e Benefícios'!C33)</f>
        <v>0</v>
      </c>
      <c r="Z34" s="281">
        <f>IF('Encargos e Benefícios'!C33=0,0,'Encargos e Benefícios'!V33/'Encargos e Benefícios'!C33)</f>
        <v>0</v>
      </c>
      <c r="AA34" s="61"/>
      <c r="AB34" s="60"/>
      <c r="AC34" s="60"/>
      <c r="AD34" s="61"/>
      <c r="AE34" s="12">
        <f t="shared" si="12"/>
        <v>0</v>
      </c>
      <c r="AF34" s="12">
        <f t="shared" si="13"/>
        <v>0</v>
      </c>
      <c r="AG34" s="12">
        <f>IF('Encargos e Benefícios'!$C33=0,0,$Y34+SUM(J34:L34)/$D34)</f>
        <v>0</v>
      </c>
      <c r="AH34" s="245">
        <f>IF('Encargos e Benefícios'!$C33=0,0,SUM(AE34:AG34))</f>
        <v>0</v>
      </c>
      <c r="AI34" s="12">
        <f t="shared" si="14"/>
        <v>0</v>
      </c>
      <c r="AJ34" s="12">
        <f t="shared" si="15"/>
        <v>0</v>
      </c>
      <c r="AK34" s="12">
        <f>IF('Encargos e Benefícios'!$C33=0,0,$AG34+SUM(O34:Q34)/$D34)</f>
        <v>0</v>
      </c>
      <c r="AL34" s="245">
        <f>IF('Encargos e Benefícios'!$C33=0,0,SUM(AI34:AK34))</f>
        <v>0</v>
      </c>
      <c r="AM34" s="12">
        <f t="shared" si="16"/>
        <v>0</v>
      </c>
      <c r="AN34" s="12">
        <f t="shared" si="17"/>
        <v>0</v>
      </c>
      <c r="AO34" s="12">
        <f>IF('Encargos e Benefícios'!$C33=0,0,$AK34+SUM(T34:V34)/$D34)</f>
        <v>0</v>
      </c>
      <c r="AP34" s="245">
        <f>IF('Encargos e Benefícios'!$C33=0,0,SUM(AM34:AO34))</f>
        <v>0</v>
      </c>
      <c r="AQ34" s="61"/>
      <c r="AR34" s="61"/>
    </row>
    <row r="35" spans="1:44" ht="12.75" hidden="1">
      <c r="A35" s="100">
        <v>29</v>
      </c>
      <c r="B35" s="13">
        <f>'Encargos e Benefícios'!B34</f>
        <v>0</v>
      </c>
      <c r="C35" s="68"/>
      <c r="D35" s="10">
        <f>'Encargos e Benefícios'!C34</f>
        <v>0</v>
      </c>
      <c r="E35" s="70"/>
      <c r="F35" s="244"/>
      <c r="G35" s="242"/>
      <c r="H35" s="244"/>
      <c r="I35" s="271"/>
      <c r="J35" s="99">
        <f>'Encargos e Benefícios'!P34*'Gastos com Pessoal'!$I35</f>
        <v>0</v>
      </c>
      <c r="K35" s="99">
        <f>'Encargos e Benefícios'!Q34*'Gastos com Pessoal'!$I35</f>
        <v>0</v>
      </c>
      <c r="L35" s="99">
        <f>'Encargos e Benefícios'!R34*'Gastos com Pessoal'!$I35</f>
        <v>0</v>
      </c>
      <c r="M35" s="244"/>
      <c r="N35" s="271"/>
      <c r="O35" s="99">
        <f>('Encargos e Benefícios'!P34+'Gastos com Pessoal'!J35)*'Gastos com Pessoal'!$N35</f>
        <v>0</v>
      </c>
      <c r="P35" s="99">
        <f>('Encargos e Benefícios'!Q34+'Gastos com Pessoal'!K35)*'Gastos com Pessoal'!$N35</f>
        <v>0</v>
      </c>
      <c r="Q35" s="278">
        <f>(L35+'Encargos e Benefícios'!R34)*'Gastos com Pessoal'!N35</f>
        <v>0</v>
      </c>
      <c r="R35" s="244"/>
      <c r="S35" s="271"/>
      <c r="T35" s="99">
        <v>0</v>
      </c>
      <c r="U35" s="99">
        <v>0</v>
      </c>
      <c r="V35" s="278">
        <v>0</v>
      </c>
      <c r="W35" s="12">
        <f>'Encargos e Benefícios'!D34</f>
        <v>0</v>
      </c>
      <c r="X35" s="12">
        <f>IF('Encargos e Benefícios'!C34=0,0,'Encargos e Benefícios'!O34/'Encargos e Benefícios'!C34)</f>
        <v>0</v>
      </c>
      <c r="Y35" s="280">
        <f>IF('Encargos e Benefícios'!C34=0,0,'Encargos e Benefícios'!U34/'Encargos e Benefícios'!C34)</f>
        <v>0</v>
      </c>
      <c r="Z35" s="281">
        <f>IF('Encargos e Benefícios'!C34=0,0,'Encargos e Benefícios'!V34/'Encargos e Benefícios'!C34)</f>
        <v>0</v>
      </c>
      <c r="AA35" s="61"/>
      <c r="AB35" s="60"/>
      <c r="AC35" s="60"/>
      <c r="AD35" s="61"/>
      <c r="AE35" s="12">
        <f t="shared" si="12"/>
        <v>0</v>
      </c>
      <c r="AF35" s="12">
        <f t="shared" si="13"/>
        <v>0</v>
      </c>
      <c r="AG35" s="12">
        <f>IF('Encargos e Benefícios'!$C34=0,0,$Y35+SUM(J35:L35)/$D35)</f>
        <v>0</v>
      </c>
      <c r="AH35" s="245">
        <f>IF('Encargos e Benefícios'!$C34=0,0,SUM(AE35:AG35))</f>
        <v>0</v>
      </c>
      <c r="AI35" s="12">
        <f t="shared" si="14"/>
        <v>0</v>
      </c>
      <c r="AJ35" s="12">
        <f t="shared" si="15"/>
        <v>0</v>
      </c>
      <c r="AK35" s="12">
        <f>IF('Encargos e Benefícios'!$C34=0,0,$AG35+SUM(O35:Q35)/$D35)</f>
        <v>0</v>
      </c>
      <c r="AL35" s="245">
        <f>IF('Encargos e Benefícios'!$C34=0,0,SUM(AI35:AK35))</f>
        <v>0</v>
      </c>
      <c r="AM35" s="12">
        <f t="shared" si="16"/>
        <v>0</v>
      </c>
      <c r="AN35" s="12">
        <f t="shared" si="17"/>
        <v>0</v>
      </c>
      <c r="AO35" s="12">
        <f>IF('Encargos e Benefícios'!$C34=0,0,$AK35+SUM(T35:V35)/$D35)</f>
        <v>0</v>
      </c>
      <c r="AP35" s="245">
        <f>IF('Encargos e Benefícios'!$C34=0,0,SUM(AM35:AO35))</f>
        <v>0</v>
      </c>
      <c r="AQ35" s="61"/>
      <c r="AR35" s="61"/>
    </row>
    <row r="36" spans="1:44" ht="12.75" hidden="1">
      <c r="A36" s="100">
        <v>30</v>
      </c>
      <c r="B36" s="13">
        <f>'Encargos e Benefícios'!B35</f>
        <v>0</v>
      </c>
      <c r="C36" s="68"/>
      <c r="D36" s="10">
        <f>'Encargos e Benefícios'!C35</f>
        <v>0</v>
      </c>
      <c r="E36" s="70"/>
      <c r="F36" s="244"/>
      <c r="G36" s="242"/>
      <c r="H36" s="244"/>
      <c r="I36" s="271"/>
      <c r="J36" s="99">
        <f>'Encargos e Benefícios'!P35*'Gastos com Pessoal'!$I36</f>
        <v>0</v>
      </c>
      <c r="K36" s="99">
        <f>'Encargos e Benefícios'!Q35*'Gastos com Pessoal'!$I36</f>
        <v>0</v>
      </c>
      <c r="L36" s="99">
        <f>'Encargos e Benefícios'!R35*'Gastos com Pessoal'!$I36</f>
        <v>0</v>
      </c>
      <c r="M36" s="244"/>
      <c r="N36" s="271"/>
      <c r="O36" s="99">
        <f>('Encargos e Benefícios'!P35+'Gastos com Pessoal'!J36)*'Gastos com Pessoal'!$N36</f>
        <v>0</v>
      </c>
      <c r="P36" s="99">
        <f>('Encargos e Benefícios'!Q35+'Gastos com Pessoal'!K36)*'Gastos com Pessoal'!$N36</f>
        <v>0</v>
      </c>
      <c r="Q36" s="278">
        <f>(L36+'Encargos e Benefícios'!R35)*'Gastos com Pessoal'!N36</f>
        <v>0</v>
      </c>
      <c r="R36" s="244"/>
      <c r="S36" s="271"/>
      <c r="T36" s="99">
        <v>0</v>
      </c>
      <c r="U36" s="99">
        <v>0</v>
      </c>
      <c r="V36" s="278">
        <v>0</v>
      </c>
      <c r="W36" s="12">
        <f>'Encargos e Benefícios'!D35</f>
        <v>0</v>
      </c>
      <c r="X36" s="12">
        <f>IF('Encargos e Benefícios'!C35=0,0,'Encargos e Benefícios'!O35/'Encargos e Benefícios'!C35)</f>
        <v>0</v>
      </c>
      <c r="Y36" s="280">
        <f>IF('Encargos e Benefícios'!C35=0,0,'Encargos e Benefícios'!U35/'Encargos e Benefícios'!C35)</f>
        <v>0</v>
      </c>
      <c r="Z36" s="281">
        <f>IF('Encargos e Benefícios'!C35=0,0,'Encargos e Benefícios'!V35/'Encargos e Benefícios'!C35)</f>
        <v>0</v>
      </c>
      <c r="AA36" s="61"/>
      <c r="AB36" s="60"/>
      <c r="AC36" s="60"/>
      <c r="AD36" s="61"/>
      <c r="AE36" s="12">
        <f t="shared" si="12"/>
        <v>0</v>
      </c>
      <c r="AF36" s="12">
        <f t="shared" si="13"/>
        <v>0</v>
      </c>
      <c r="AG36" s="12">
        <f>IF('Encargos e Benefícios'!$C35=0,0,$Y36+SUM(J36:L36)/$D36)</f>
        <v>0</v>
      </c>
      <c r="AH36" s="245">
        <f>IF('Encargos e Benefícios'!$C35=0,0,SUM(AE36:AG36))</f>
        <v>0</v>
      </c>
      <c r="AI36" s="12">
        <f t="shared" si="14"/>
        <v>0</v>
      </c>
      <c r="AJ36" s="12">
        <f t="shared" si="15"/>
        <v>0</v>
      </c>
      <c r="AK36" s="12">
        <f>IF('Encargos e Benefícios'!$C35=0,0,$AG36+SUM(O36:Q36)/$D36)</f>
        <v>0</v>
      </c>
      <c r="AL36" s="245">
        <f>IF('Encargos e Benefícios'!$C35=0,0,SUM(AI36:AK36))</f>
        <v>0</v>
      </c>
      <c r="AM36" s="12">
        <f t="shared" si="16"/>
        <v>0</v>
      </c>
      <c r="AN36" s="12">
        <f t="shared" si="17"/>
        <v>0</v>
      </c>
      <c r="AO36" s="12">
        <f>IF('Encargos e Benefícios'!$C35=0,0,$AK36+SUM(T36:V36)/$D36)</f>
        <v>0</v>
      </c>
      <c r="AP36" s="245">
        <f>IF('Encargos e Benefícios'!$C35=0,0,SUM(AM36:AO36))</f>
        <v>0</v>
      </c>
      <c r="AQ36" s="61"/>
      <c r="AR36" s="61"/>
    </row>
    <row r="37" spans="1:44" ht="12.75" hidden="1">
      <c r="A37" s="100">
        <v>31</v>
      </c>
      <c r="B37" s="13">
        <f>'Encargos e Benefícios'!B36</f>
        <v>0</v>
      </c>
      <c r="C37" s="68"/>
      <c r="D37" s="10">
        <f>'Encargos e Benefícios'!C36</f>
        <v>0</v>
      </c>
      <c r="E37" s="70"/>
      <c r="F37" s="244"/>
      <c r="G37" s="242"/>
      <c r="H37" s="244"/>
      <c r="I37" s="271"/>
      <c r="J37" s="99">
        <f>'Encargos e Benefícios'!P36*'Gastos com Pessoal'!$I37</f>
        <v>0</v>
      </c>
      <c r="K37" s="99">
        <f>'Encargos e Benefícios'!Q36*'Gastos com Pessoal'!$I37</f>
        <v>0</v>
      </c>
      <c r="L37" s="99">
        <f>'Encargos e Benefícios'!R36*'Gastos com Pessoal'!$I37</f>
        <v>0</v>
      </c>
      <c r="M37" s="244"/>
      <c r="N37" s="271"/>
      <c r="O37" s="99">
        <f>('Encargos e Benefícios'!P36+'Gastos com Pessoal'!J37)*'Gastos com Pessoal'!$N37</f>
        <v>0</v>
      </c>
      <c r="P37" s="99">
        <f>('Encargos e Benefícios'!Q36+'Gastos com Pessoal'!K37)*'Gastos com Pessoal'!$N37</f>
        <v>0</v>
      </c>
      <c r="Q37" s="278">
        <f>(L37+'Encargos e Benefícios'!R36)*'Gastos com Pessoal'!N37</f>
        <v>0</v>
      </c>
      <c r="R37" s="244"/>
      <c r="S37" s="271"/>
      <c r="T37" s="99">
        <v>0</v>
      </c>
      <c r="U37" s="99">
        <v>0</v>
      </c>
      <c r="V37" s="278">
        <v>0</v>
      </c>
      <c r="W37" s="12">
        <f>'Encargos e Benefícios'!D36</f>
        <v>0</v>
      </c>
      <c r="X37" s="12">
        <f>IF('Encargos e Benefícios'!C36=0,0,'Encargos e Benefícios'!O36/'Encargos e Benefícios'!C36)</f>
        <v>0</v>
      </c>
      <c r="Y37" s="280">
        <f>IF('Encargos e Benefícios'!C36=0,0,'Encargos e Benefícios'!U36/'Encargos e Benefícios'!C36)</f>
        <v>0</v>
      </c>
      <c r="Z37" s="281">
        <f>IF('Encargos e Benefícios'!C36=0,0,'Encargos e Benefícios'!V36/'Encargos e Benefícios'!C36)</f>
        <v>0</v>
      </c>
      <c r="AA37" s="61"/>
      <c r="AB37" s="60"/>
      <c r="AC37" s="60"/>
      <c r="AD37" s="61"/>
      <c r="AE37" s="12">
        <f t="shared" si="12"/>
        <v>0</v>
      </c>
      <c r="AF37" s="12">
        <f t="shared" si="13"/>
        <v>0</v>
      </c>
      <c r="AG37" s="12">
        <f>IF('Encargos e Benefícios'!$C36=0,0,$Y37+SUM(J37:L37)/$D37)</f>
        <v>0</v>
      </c>
      <c r="AH37" s="245">
        <f>IF('Encargos e Benefícios'!$C36=0,0,SUM(AE37:AG37))</f>
        <v>0</v>
      </c>
      <c r="AI37" s="12">
        <f t="shared" si="14"/>
        <v>0</v>
      </c>
      <c r="AJ37" s="12">
        <f t="shared" si="15"/>
        <v>0</v>
      </c>
      <c r="AK37" s="12">
        <f>IF('Encargos e Benefícios'!$C36=0,0,$AG37+SUM(O37:Q37)/$D37)</f>
        <v>0</v>
      </c>
      <c r="AL37" s="245">
        <f>IF('Encargos e Benefícios'!$C36=0,0,SUM(AI37:AK37))</f>
        <v>0</v>
      </c>
      <c r="AM37" s="12">
        <f t="shared" si="16"/>
        <v>0</v>
      </c>
      <c r="AN37" s="12">
        <f t="shared" si="17"/>
        <v>0</v>
      </c>
      <c r="AO37" s="12">
        <f>IF('Encargos e Benefícios'!$C36=0,0,$AK37+SUM(T37:V37)/$D37)</f>
        <v>0</v>
      </c>
      <c r="AP37" s="245">
        <f>IF('Encargos e Benefícios'!$C36=0,0,SUM(AM37:AO37))</f>
        <v>0</v>
      </c>
      <c r="AQ37" s="61"/>
      <c r="AR37" s="61"/>
    </row>
    <row r="38" spans="1:44" ht="12.75" hidden="1">
      <c r="A38" s="100">
        <v>32</v>
      </c>
      <c r="B38" s="13">
        <f>'Encargos e Benefícios'!B37</f>
        <v>0</v>
      </c>
      <c r="C38" s="68"/>
      <c r="D38" s="10">
        <f>'Encargos e Benefícios'!C37</f>
        <v>0</v>
      </c>
      <c r="E38" s="70"/>
      <c r="F38" s="244"/>
      <c r="G38" s="242"/>
      <c r="H38" s="244"/>
      <c r="I38" s="271"/>
      <c r="J38" s="99">
        <f>'Encargos e Benefícios'!P37*'Gastos com Pessoal'!$I38</f>
        <v>0</v>
      </c>
      <c r="K38" s="99">
        <f>'Encargos e Benefícios'!Q37*'Gastos com Pessoal'!$I38</f>
        <v>0</v>
      </c>
      <c r="L38" s="99">
        <f>'Encargos e Benefícios'!R37*'Gastos com Pessoal'!$I38</f>
        <v>0</v>
      </c>
      <c r="M38" s="244"/>
      <c r="N38" s="271"/>
      <c r="O38" s="99">
        <f>('Encargos e Benefícios'!P37+'Gastos com Pessoal'!J38)*'Gastos com Pessoal'!$N38</f>
        <v>0</v>
      </c>
      <c r="P38" s="99">
        <f>('Encargos e Benefícios'!Q37+'Gastos com Pessoal'!K38)*'Gastos com Pessoal'!$N38</f>
        <v>0</v>
      </c>
      <c r="Q38" s="278">
        <f>(L38+'Encargos e Benefícios'!R37)*'Gastos com Pessoal'!N38</f>
        <v>0</v>
      </c>
      <c r="R38" s="244"/>
      <c r="S38" s="271"/>
      <c r="T38" s="99">
        <v>0</v>
      </c>
      <c r="U38" s="99">
        <v>0</v>
      </c>
      <c r="V38" s="278">
        <v>0</v>
      </c>
      <c r="W38" s="12">
        <f>'Encargos e Benefícios'!D37</f>
        <v>0</v>
      </c>
      <c r="X38" s="12">
        <f>IF('Encargos e Benefícios'!C37=0,0,'Encargos e Benefícios'!O37/'Encargos e Benefícios'!C37)</f>
        <v>0</v>
      </c>
      <c r="Y38" s="280">
        <f>IF('Encargos e Benefícios'!C37=0,0,'Encargos e Benefícios'!U37/'Encargos e Benefícios'!C37)</f>
        <v>0</v>
      </c>
      <c r="Z38" s="281">
        <f>IF('Encargos e Benefícios'!C37=0,0,'Encargos e Benefícios'!V37/'Encargos e Benefícios'!C37)</f>
        <v>0</v>
      </c>
      <c r="AA38" s="61"/>
      <c r="AB38" s="60"/>
      <c r="AC38" s="60"/>
      <c r="AD38" s="61"/>
      <c r="AE38" s="12">
        <f t="shared" si="12"/>
        <v>0</v>
      </c>
      <c r="AF38" s="12">
        <f t="shared" si="13"/>
        <v>0</v>
      </c>
      <c r="AG38" s="12">
        <f>IF('Encargos e Benefícios'!$C37=0,0,$Y38+SUM(J38:L38)/$D38)</f>
        <v>0</v>
      </c>
      <c r="AH38" s="245">
        <f>IF('Encargos e Benefícios'!$C37=0,0,SUM(AE38:AG38))</f>
        <v>0</v>
      </c>
      <c r="AI38" s="12">
        <f t="shared" si="14"/>
        <v>0</v>
      </c>
      <c r="AJ38" s="12">
        <f t="shared" si="15"/>
        <v>0</v>
      </c>
      <c r="AK38" s="12">
        <f>IF('Encargos e Benefícios'!$C37=0,0,$AG38+SUM(O38:Q38)/$D38)</f>
        <v>0</v>
      </c>
      <c r="AL38" s="245">
        <f>IF('Encargos e Benefícios'!$C37=0,0,SUM(AI38:AK38))</f>
        <v>0</v>
      </c>
      <c r="AM38" s="12">
        <f t="shared" si="16"/>
        <v>0</v>
      </c>
      <c r="AN38" s="12">
        <f t="shared" si="17"/>
        <v>0</v>
      </c>
      <c r="AO38" s="12">
        <f>IF('Encargos e Benefícios'!$C37=0,0,$AK38+SUM(T38:V38)/$D38)</f>
        <v>0</v>
      </c>
      <c r="AP38" s="245">
        <f>IF('Encargos e Benefícios'!$C37=0,0,SUM(AM38:AO38))</f>
        <v>0</v>
      </c>
      <c r="AQ38" s="61"/>
      <c r="AR38" s="61"/>
    </row>
    <row r="39" spans="1:44" ht="12.75" hidden="1">
      <c r="A39" s="100">
        <v>33</v>
      </c>
      <c r="B39" s="13">
        <f>'Encargos e Benefícios'!B38</f>
        <v>0</v>
      </c>
      <c r="C39" s="68"/>
      <c r="D39" s="10">
        <f>'Encargos e Benefícios'!C38</f>
        <v>0</v>
      </c>
      <c r="E39" s="70"/>
      <c r="F39" s="244"/>
      <c r="G39" s="242"/>
      <c r="H39" s="244"/>
      <c r="I39" s="271"/>
      <c r="J39" s="99">
        <f>'Encargos e Benefícios'!P38*'Gastos com Pessoal'!$I39</f>
        <v>0</v>
      </c>
      <c r="K39" s="99">
        <f>'Encargos e Benefícios'!Q38*'Gastos com Pessoal'!$I39</f>
        <v>0</v>
      </c>
      <c r="L39" s="99">
        <f>'Encargos e Benefícios'!R38*'Gastos com Pessoal'!$I39</f>
        <v>0</v>
      </c>
      <c r="M39" s="244"/>
      <c r="N39" s="271"/>
      <c r="O39" s="99">
        <f>('Encargos e Benefícios'!P38+'Gastos com Pessoal'!J39)*'Gastos com Pessoal'!$N39</f>
        <v>0</v>
      </c>
      <c r="P39" s="99">
        <f>('Encargos e Benefícios'!Q38+'Gastos com Pessoal'!K39)*'Gastos com Pessoal'!$N39</f>
        <v>0</v>
      </c>
      <c r="Q39" s="278">
        <f>(L39+'Encargos e Benefícios'!R38)*'Gastos com Pessoal'!N39</f>
        <v>0</v>
      </c>
      <c r="R39" s="244"/>
      <c r="S39" s="271"/>
      <c r="T39" s="99">
        <v>0</v>
      </c>
      <c r="U39" s="99">
        <v>0</v>
      </c>
      <c r="V39" s="278">
        <v>0</v>
      </c>
      <c r="W39" s="12">
        <f>'Encargos e Benefícios'!D38</f>
        <v>0</v>
      </c>
      <c r="X39" s="12">
        <f>IF('Encargos e Benefícios'!C38=0,0,'Encargos e Benefícios'!O38/'Encargos e Benefícios'!C38)</f>
        <v>0</v>
      </c>
      <c r="Y39" s="280">
        <f>IF('Encargos e Benefícios'!C38=0,0,'Encargos e Benefícios'!U38/'Encargos e Benefícios'!C38)</f>
        <v>0</v>
      </c>
      <c r="Z39" s="281">
        <f>IF('Encargos e Benefícios'!C38=0,0,'Encargos e Benefícios'!V38/'Encargos e Benefícios'!C38)</f>
        <v>0</v>
      </c>
      <c r="AA39" s="61"/>
      <c r="AB39" s="60"/>
      <c r="AC39" s="60"/>
      <c r="AD39" s="61"/>
      <c r="AE39" s="12">
        <f t="shared" si="12"/>
        <v>0</v>
      </c>
      <c r="AF39" s="12">
        <f t="shared" si="13"/>
        <v>0</v>
      </c>
      <c r="AG39" s="12">
        <f>IF('Encargos e Benefícios'!$C38=0,0,$Y39+SUM(J39:L39)/$D39)</f>
        <v>0</v>
      </c>
      <c r="AH39" s="245">
        <f>IF('Encargos e Benefícios'!$C38=0,0,SUM(AE39:AG39))</f>
        <v>0</v>
      </c>
      <c r="AI39" s="12">
        <f t="shared" si="14"/>
        <v>0</v>
      </c>
      <c r="AJ39" s="12">
        <f t="shared" si="15"/>
        <v>0</v>
      </c>
      <c r="AK39" s="12">
        <f>IF('Encargos e Benefícios'!$C38=0,0,$AG39+SUM(O39:Q39)/$D39)</f>
        <v>0</v>
      </c>
      <c r="AL39" s="245">
        <f>IF('Encargos e Benefícios'!$C38=0,0,SUM(AI39:AK39))</f>
        <v>0</v>
      </c>
      <c r="AM39" s="12">
        <f t="shared" si="16"/>
        <v>0</v>
      </c>
      <c r="AN39" s="12">
        <f t="shared" si="17"/>
        <v>0</v>
      </c>
      <c r="AO39" s="12">
        <f>IF('Encargos e Benefícios'!$C38=0,0,$AK39+SUM(T39:V39)/$D39)</f>
        <v>0</v>
      </c>
      <c r="AP39" s="245">
        <f>IF('Encargos e Benefícios'!$C38=0,0,SUM(AM39:AO39))</f>
        <v>0</v>
      </c>
      <c r="AQ39" s="61"/>
      <c r="AR39" s="61"/>
    </row>
    <row r="40" spans="1:44" ht="12.75" hidden="1">
      <c r="A40" s="100">
        <v>34</v>
      </c>
      <c r="B40" s="13">
        <f>'Encargos e Benefícios'!B39</f>
        <v>0</v>
      </c>
      <c r="C40" s="68"/>
      <c r="D40" s="10">
        <f>'Encargos e Benefícios'!C39</f>
        <v>0</v>
      </c>
      <c r="E40" s="70"/>
      <c r="F40" s="244"/>
      <c r="G40" s="242"/>
      <c r="H40" s="244"/>
      <c r="I40" s="271"/>
      <c r="J40" s="99">
        <f>'Encargos e Benefícios'!P39*'Gastos com Pessoal'!$I40</f>
        <v>0</v>
      </c>
      <c r="K40" s="99">
        <f>'Encargos e Benefícios'!Q39*'Gastos com Pessoal'!$I40</f>
        <v>0</v>
      </c>
      <c r="L40" s="99">
        <f>'Encargos e Benefícios'!R39*'Gastos com Pessoal'!$I40</f>
        <v>0</v>
      </c>
      <c r="M40" s="244"/>
      <c r="N40" s="271"/>
      <c r="O40" s="99">
        <f>('Encargos e Benefícios'!P39+'Gastos com Pessoal'!J40)*'Gastos com Pessoal'!$N40</f>
        <v>0</v>
      </c>
      <c r="P40" s="99">
        <f>('Encargos e Benefícios'!Q39+'Gastos com Pessoal'!K40)*'Gastos com Pessoal'!$N40</f>
        <v>0</v>
      </c>
      <c r="Q40" s="278">
        <f>(L40+'Encargos e Benefícios'!R39)*'Gastos com Pessoal'!N40</f>
        <v>0</v>
      </c>
      <c r="R40" s="244"/>
      <c r="S40" s="271"/>
      <c r="T40" s="99">
        <v>0</v>
      </c>
      <c r="U40" s="99">
        <v>0</v>
      </c>
      <c r="V40" s="278">
        <v>0</v>
      </c>
      <c r="W40" s="12">
        <f>'Encargos e Benefícios'!D39</f>
        <v>0</v>
      </c>
      <c r="X40" s="12">
        <f>IF('Encargos e Benefícios'!C39=0,0,'Encargos e Benefícios'!O39/'Encargos e Benefícios'!C39)</f>
        <v>0</v>
      </c>
      <c r="Y40" s="280">
        <f>IF('Encargos e Benefícios'!C39=0,0,'Encargos e Benefícios'!U39/'Encargos e Benefícios'!C39)</f>
        <v>0</v>
      </c>
      <c r="Z40" s="281">
        <f>IF('Encargos e Benefícios'!C39=0,0,'Encargos e Benefícios'!V39/'Encargos e Benefícios'!C39)</f>
        <v>0</v>
      </c>
      <c r="AA40" s="61"/>
      <c r="AB40" s="60"/>
      <c r="AC40" s="60"/>
      <c r="AD40" s="61"/>
      <c r="AE40" s="12">
        <f t="shared" si="12"/>
        <v>0</v>
      </c>
      <c r="AF40" s="12">
        <f t="shared" si="13"/>
        <v>0</v>
      </c>
      <c r="AG40" s="12">
        <f>IF('Encargos e Benefícios'!$C39=0,0,$Y40+SUM(J40:L40)/$D40)</f>
        <v>0</v>
      </c>
      <c r="AH40" s="245">
        <f>IF('Encargos e Benefícios'!$C39=0,0,SUM(AE40:AG40))</f>
        <v>0</v>
      </c>
      <c r="AI40" s="12">
        <f t="shared" si="14"/>
        <v>0</v>
      </c>
      <c r="AJ40" s="12">
        <f t="shared" si="15"/>
        <v>0</v>
      </c>
      <c r="AK40" s="12">
        <f>IF('Encargos e Benefícios'!$C39=0,0,$AG40+SUM(O40:Q40)/$D40)</f>
        <v>0</v>
      </c>
      <c r="AL40" s="245">
        <f>IF('Encargos e Benefícios'!$C39=0,0,SUM(AI40:AK40))</f>
        <v>0</v>
      </c>
      <c r="AM40" s="12">
        <f t="shared" si="16"/>
        <v>0</v>
      </c>
      <c r="AN40" s="12">
        <f t="shared" si="17"/>
        <v>0</v>
      </c>
      <c r="AO40" s="12">
        <f>IF('Encargos e Benefícios'!$C39=0,0,$AK40+SUM(T40:V40)/$D40)</f>
        <v>0</v>
      </c>
      <c r="AP40" s="245">
        <f>IF('Encargos e Benefícios'!$C39=0,0,SUM(AM40:AO40))</f>
        <v>0</v>
      </c>
      <c r="AQ40" s="61"/>
      <c r="AR40" s="61"/>
    </row>
    <row r="41" spans="1:44" ht="12.75" hidden="1">
      <c r="A41" s="100">
        <v>35</v>
      </c>
      <c r="B41" s="13">
        <f>'Encargos e Benefícios'!B40</f>
        <v>0</v>
      </c>
      <c r="C41" s="68"/>
      <c r="D41" s="10">
        <f>'Encargos e Benefícios'!C40</f>
        <v>0</v>
      </c>
      <c r="E41" s="70"/>
      <c r="F41" s="244"/>
      <c r="G41" s="242"/>
      <c r="H41" s="244"/>
      <c r="I41" s="271"/>
      <c r="J41" s="99">
        <f>'Encargos e Benefícios'!P40*'Gastos com Pessoal'!$I41</f>
        <v>0</v>
      </c>
      <c r="K41" s="99">
        <f>'Encargos e Benefícios'!Q40*'Gastos com Pessoal'!$I41</f>
        <v>0</v>
      </c>
      <c r="L41" s="99">
        <f>'Encargos e Benefícios'!R40*'Gastos com Pessoal'!$I41</f>
        <v>0</v>
      </c>
      <c r="M41" s="244"/>
      <c r="N41" s="271"/>
      <c r="O41" s="99">
        <f>('Encargos e Benefícios'!P40+'Gastos com Pessoal'!J41)*'Gastos com Pessoal'!$N41</f>
        <v>0</v>
      </c>
      <c r="P41" s="99">
        <f>('Encargos e Benefícios'!Q40+'Gastos com Pessoal'!K41)*'Gastos com Pessoal'!$N41</f>
        <v>0</v>
      </c>
      <c r="Q41" s="278">
        <f>(L41+'Encargos e Benefícios'!R40)*'Gastos com Pessoal'!N41</f>
        <v>0</v>
      </c>
      <c r="R41" s="244"/>
      <c r="S41" s="271"/>
      <c r="T41" s="99">
        <v>0</v>
      </c>
      <c r="U41" s="99">
        <v>0</v>
      </c>
      <c r="V41" s="278">
        <v>0</v>
      </c>
      <c r="W41" s="12">
        <f>'Encargos e Benefícios'!D40</f>
        <v>0</v>
      </c>
      <c r="X41" s="12">
        <f>IF('Encargos e Benefícios'!C40=0,0,'Encargos e Benefícios'!O40/'Encargos e Benefícios'!C40)</f>
        <v>0</v>
      </c>
      <c r="Y41" s="280">
        <f>IF('Encargos e Benefícios'!C40=0,0,'Encargos e Benefícios'!U40/'Encargos e Benefícios'!C40)</f>
        <v>0</v>
      </c>
      <c r="Z41" s="281">
        <f>IF('Encargos e Benefícios'!C40=0,0,'Encargos e Benefícios'!V40/'Encargos e Benefícios'!C40)</f>
        <v>0</v>
      </c>
      <c r="AA41" s="61"/>
      <c r="AB41" s="60"/>
      <c r="AC41" s="60"/>
      <c r="AD41" s="61"/>
      <c r="AE41" s="12">
        <f t="shared" si="12"/>
        <v>0</v>
      </c>
      <c r="AF41" s="12">
        <f t="shared" si="13"/>
        <v>0</v>
      </c>
      <c r="AG41" s="12">
        <f>IF('Encargos e Benefícios'!$C40=0,0,$Y41+SUM(J41:L41)/$D41)</f>
        <v>0</v>
      </c>
      <c r="AH41" s="245">
        <f>IF('Encargos e Benefícios'!$C40=0,0,SUM(AE41:AG41))</f>
        <v>0</v>
      </c>
      <c r="AI41" s="12">
        <f t="shared" si="14"/>
        <v>0</v>
      </c>
      <c r="AJ41" s="12">
        <f t="shared" si="15"/>
        <v>0</v>
      </c>
      <c r="AK41" s="12">
        <f>IF('Encargos e Benefícios'!$C40=0,0,$AG41+SUM(O41:Q41)/$D41)</f>
        <v>0</v>
      </c>
      <c r="AL41" s="245">
        <f>IF('Encargos e Benefícios'!$C40=0,0,SUM(AI41:AK41))</f>
        <v>0</v>
      </c>
      <c r="AM41" s="12">
        <f t="shared" si="16"/>
        <v>0</v>
      </c>
      <c r="AN41" s="12">
        <f t="shared" si="17"/>
        <v>0</v>
      </c>
      <c r="AO41" s="12">
        <f>IF('Encargos e Benefícios'!$C40=0,0,$AK41+SUM(T41:V41)/$D41)</f>
        <v>0</v>
      </c>
      <c r="AP41" s="245">
        <f>IF('Encargos e Benefícios'!$C40=0,0,SUM(AM41:AO41))</f>
        <v>0</v>
      </c>
      <c r="AQ41" s="61"/>
      <c r="AR41" s="61"/>
    </row>
    <row r="42" spans="1:44" ht="12.75" hidden="1">
      <c r="A42" s="100">
        <v>36</v>
      </c>
      <c r="B42" s="13">
        <f>'Encargos e Benefícios'!B41</f>
        <v>0</v>
      </c>
      <c r="C42" s="68"/>
      <c r="D42" s="10">
        <f>'Encargos e Benefícios'!C41</f>
        <v>0</v>
      </c>
      <c r="E42" s="70"/>
      <c r="F42" s="244"/>
      <c r="G42" s="242"/>
      <c r="H42" s="244"/>
      <c r="I42" s="271"/>
      <c r="J42" s="99">
        <f>'Encargos e Benefícios'!P41*'Gastos com Pessoal'!$I42</f>
        <v>0</v>
      </c>
      <c r="K42" s="99">
        <f>'Encargos e Benefícios'!Q41*'Gastos com Pessoal'!$I42</f>
        <v>0</v>
      </c>
      <c r="L42" s="99">
        <f>'Encargos e Benefícios'!R41*'Gastos com Pessoal'!$I42</f>
        <v>0</v>
      </c>
      <c r="M42" s="244"/>
      <c r="N42" s="271"/>
      <c r="O42" s="99">
        <f>('Encargos e Benefícios'!P41+'Gastos com Pessoal'!J42)*'Gastos com Pessoal'!$N42</f>
        <v>0</v>
      </c>
      <c r="P42" s="99">
        <f>('Encargos e Benefícios'!Q41+'Gastos com Pessoal'!K42)*'Gastos com Pessoal'!$N42</f>
        <v>0</v>
      </c>
      <c r="Q42" s="278">
        <f>(L42+'Encargos e Benefícios'!R41)*'Gastos com Pessoal'!N42</f>
        <v>0</v>
      </c>
      <c r="R42" s="244"/>
      <c r="S42" s="271"/>
      <c r="T42" s="99">
        <v>0</v>
      </c>
      <c r="U42" s="99">
        <v>0</v>
      </c>
      <c r="V42" s="278">
        <v>0</v>
      </c>
      <c r="W42" s="12">
        <f>'Encargos e Benefícios'!D41</f>
        <v>0</v>
      </c>
      <c r="X42" s="12">
        <f>IF('Encargos e Benefícios'!C41=0,0,'Encargos e Benefícios'!O41/'Encargos e Benefícios'!C41)</f>
        <v>0</v>
      </c>
      <c r="Y42" s="280">
        <f>IF('Encargos e Benefícios'!C41=0,0,'Encargos e Benefícios'!U41/'Encargos e Benefícios'!C41)</f>
        <v>0</v>
      </c>
      <c r="Z42" s="281">
        <f>IF('Encargos e Benefícios'!C41=0,0,'Encargos e Benefícios'!V41/'Encargos e Benefícios'!C41)</f>
        <v>0</v>
      </c>
      <c r="AA42" s="61"/>
      <c r="AB42" s="60"/>
      <c r="AC42" s="60"/>
      <c r="AD42" s="61"/>
      <c r="AE42" s="12">
        <f t="shared" si="12"/>
        <v>0</v>
      </c>
      <c r="AF42" s="12">
        <f t="shared" si="13"/>
        <v>0</v>
      </c>
      <c r="AG42" s="12">
        <f>IF('Encargos e Benefícios'!$C41=0,0,$Y42+SUM(J42:L42)/$D42)</f>
        <v>0</v>
      </c>
      <c r="AH42" s="245">
        <f>IF('Encargos e Benefícios'!$C41=0,0,SUM(AE42:AG42))</f>
        <v>0</v>
      </c>
      <c r="AI42" s="12">
        <f t="shared" si="14"/>
        <v>0</v>
      </c>
      <c r="AJ42" s="12">
        <f t="shared" si="15"/>
        <v>0</v>
      </c>
      <c r="AK42" s="12">
        <f>IF('Encargos e Benefícios'!$C41=0,0,$AG42+SUM(O42:Q42)/$D42)</f>
        <v>0</v>
      </c>
      <c r="AL42" s="245">
        <f>IF('Encargos e Benefícios'!$C41=0,0,SUM(AI42:AK42))</f>
        <v>0</v>
      </c>
      <c r="AM42" s="12">
        <f t="shared" si="16"/>
        <v>0</v>
      </c>
      <c r="AN42" s="12">
        <f t="shared" si="17"/>
        <v>0</v>
      </c>
      <c r="AO42" s="12">
        <f>IF('Encargos e Benefícios'!$C41=0,0,$AK42+SUM(T42:V42)/$D42)</f>
        <v>0</v>
      </c>
      <c r="AP42" s="245">
        <f>IF('Encargos e Benefícios'!$C41=0,0,SUM(AM42:AO42))</f>
        <v>0</v>
      </c>
      <c r="AQ42" s="61"/>
      <c r="AR42" s="61"/>
    </row>
    <row r="43" spans="1:44" ht="12.75" hidden="1">
      <c r="A43" s="100">
        <v>37</v>
      </c>
      <c r="B43" s="13">
        <f>'Encargos e Benefícios'!B42</f>
        <v>0</v>
      </c>
      <c r="C43" s="68"/>
      <c r="D43" s="10">
        <f>'Encargos e Benefícios'!C42</f>
        <v>0</v>
      </c>
      <c r="E43" s="70"/>
      <c r="F43" s="244"/>
      <c r="G43" s="242"/>
      <c r="H43" s="244"/>
      <c r="I43" s="271"/>
      <c r="J43" s="99">
        <f>'Encargos e Benefícios'!P42*'Gastos com Pessoal'!$I43</f>
        <v>0</v>
      </c>
      <c r="K43" s="99">
        <f>'Encargos e Benefícios'!Q42*'Gastos com Pessoal'!$I43</f>
        <v>0</v>
      </c>
      <c r="L43" s="99">
        <f>'Encargos e Benefícios'!R42*'Gastos com Pessoal'!$I43</f>
        <v>0</v>
      </c>
      <c r="M43" s="244"/>
      <c r="N43" s="271"/>
      <c r="O43" s="99">
        <f>('Encargos e Benefícios'!P42+'Gastos com Pessoal'!J43)*'Gastos com Pessoal'!$N43</f>
        <v>0</v>
      </c>
      <c r="P43" s="99">
        <f>('Encargos e Benefícios'!Q42+'Gastos com Pessoal'!K43)*'Gastos com Pessoal'!$N43</f>
        <v>0</v>
      </c>
      <c r="Q43" s="278">
        <f>(L43+'Encargos e Benefícios'!R42)*'Gastos com Pessoal'!N43</f>
        <v>0</v>
      </c>
      <c r="R43" s="244"/>
      <c r="S43" s="271"/>
      <c r="T43" s="99">
        <v>0</v>
      </c>
      <c r="U43" s="99">
        <v>0</v>
      </c>
      <c r="V43" s="278">
        <v>0</v>
      </c>
      <c r="W43" s="12">
        <f>'Encargos e Benefícios'!D42</f>
        <v>0</v>
      </c>
      <c r="X43" s="12">
        <f>IF('Encargos e Benefícios'!C42=0,0,'Encargos e Benefícios'!O42/'Encargos e Benefícios'!C42)</f>
        <v>0</v>
      </c>
      <c r="Y43" s="280">
        <f>IF('Encargos e Benefícios'!C42=0,0,'Encargos e Benefícios'!U42/'Encargos e Benefícios'!C42)</f>
        <v>0</v>
      </c>
      <c r="Z43" s="281">
        <f>IF('Encargos e Benefícios'!C42=0,0,'Encargos e Benefícios'!V42/'Encargos e Benefícios'!C42)</f>
        <v>0</v>
      </c>
      <c r="AA43" s="61"/>
      <c r="AB43" s="60"/>
      <c r="AC43" s="60"/>
      <c r="AD43" s="61"/>
      <c r="AE43" s="12">
        <f t="shared" si="12"/>
        <v>0</v>
      </c>
      <c r="AF43" s="12">
        <f t="shared" si="13"/>
        <v>0</v>
      </c>
      <c r="AG43" s="12">
        <f>IF('Encargos e Benefícios'!$C42=0,0,$Y43+SUM(J43:L43)/$D43)</f>
        <v>0</v>
      </c>
      <c r="AH43" s="245">
        <f>IF('Encargos e Benefícios'!$C42=0,0,SUM(AE43:AG43))</f>
        <v>0</v>
      </c>
      <c r="AI43" s="12">
        <f t="shared" si="14"/>
        <v>0</v>
      </c>
      <c r="AJ43" s="12">
        <f t="shared" si="15"/>
        <v>0</v>
      </c>
      <c r="AK43" s="12">
        <f>IF('Encargos e Benefícios'!$C42=0,0,$AG43+SUM(O43:Q43)/$D43)</f>
        <v>0</v>
      </c>
      <c r="AL43" s="245">
        <f>IF('Encargos e Benefícios'!$C42=0,0,SUM(AI43:AK43))</f>
        <v>0</v>
      </c>
      <c r="AM43" s="12">
        <f t="shared" si="16"/>
        <v>0</v>
      </c>
      <c r="AN43" s="12">
        <f t="shared" si="17"/>
        <v>0</v>
      </c>
      <c r="AO43" s="12">
        <f>IF('Encargos e Benefícios'!$C42=0,0,$AK43+SUM(T43:V43)/$D43)</f>
        <v>0</v>
      </c>
      <c r="AP43" s="245">
        <f>IF('Encargos e Benefícios'!$C42=0,0,SUM(AM43:AO43))</f>
        <v>0</v>
      </c>
      <c r="AQ43" s="61"/>
      <c r="AR43" s="61"/>
    </row>
    <row r="44" spans="1:44" ht="12.75" hidden="1">
      <c r="A44" s="100">
        <v>38</v>
      </c>
      <c r="B44" s="13">
        <f>'Encargos e Benefícios'!B43</f>
        <v>0</v>
      </c>
      <c r="C44" s="68"/>
      <c r="D44" s="10">
        <f>'Encargos e Benefícios'!C43</f>
        <v>0</v>
      </c>
      <c r="E44" s="70"/>
      <c r="F44" s="244"/>
      <c r="G44" s="242"/>
      <c r="H44" s="244"/>
      <c r="I44" s="271"/>
      <c r="J44" s="99">
        <f>'Encargos e Benefícios'!P43*'Gastos com Pessoal'!$I44</f>
        <v>0</v>
      </c>
      <c r="K44" s="99">
        <f>'Encargos e Benefícios'!Q43*'Gastos com Pessoal'!$I44</f>
        <v>0</v>
      </c>
      <c r="L44" s="99">
        <f>'Encargos e Benefícios'!R43*'Gastos com Pessoal'!$I44</f>
        <v>0</v>
      </c>
      <c r="M44" s="244"/>
      <c r="N44" s="271"/>
      <c r="O44" s="99">
        <f>('Encargos e Benefícios'!P43+'Gastos com Pessoal'!J44)*'Gastos com Pessoal'!$N44</f>
        <v>0</v>
      </c>
      <c r="P44" s="99">
        <f>('Encargos e Benefícios'!Q43+'Gastos com Pessoal'!K44)*'Gastos com Pessoal'!$N44</f>
        <v>0</v>
      </c>
      <c r="Q44" s="278">
        <f>(L44+'Encargos e Benefícios'!R43)*'Gastos com Pessoal'!N44</f>
        <v>0</v>
      </c>
      <c r="R44" s="244"/>
      <c r="S44" s="271"/>
      <c r="T44" s="99">
        <v>0</v>
      </c>
      <c r="U44" s="99">
        <v>0</v>
      </c>
      <c r="V44" s="278">
        <v>0</v>
      </c>
      <c r="W44" s="12">
        <f>'Encargos e Benefícios'!D43</f>
        <v>0</v>
      </c>
      <c r="X44" s="12">
        <f>IF('Encargos e Benefícios'!C43=0,0,'Encargos e Benefícios'!O43/'Encargos e Benefícios'!C43)</f>
        <v>0</v>
      </c>
      <c r="Y44" s="280">
        <f>IF('Encargos e Benefícios'!C43=0,0,'Encargos e Benefícios'!U43/'Encargos e Benefícios'!C43)</f>
        <v>0</v>
      </c>
      <c r="Z44" s="281">
        <f>IF('Encargos e Benefícios'!C43=0,0,'Encargos e Benefícios'!V43/'Encargos e Benefícios'!C43)</f>
        <v>0</v>
      </c>
      <c r="AA44" s="61"/>
      <c r="AB44" s="60"/>
      <c r="AC44" s="60"/>
      <c r="AD44" s="61"/>
      <c r="AE44" s="12">
        <f t="shared" si="12"/>
        <v>0</v>
      </c>
      <c r="AF44" s="12">
        <f t="shared" si="13"/>
        <v>0</v>
      </c>
      <c r="AG44" s="12">
        <f>IF('Encargos e Benefícios'!$C43=0,0,$Y44+SUM(J44:L44)/$D44)</f>
        <v>0</v>
      </c>
      <c r="AH44" s="245">
        <f>IF('Encargos e Benefícios'!$C43=0,0,SUM(AE44:AG44))</f>
        <v>0</v>
      </c>
      <c r="AI44" s="12">
        <f t="shared" si="14"/>
        <v>0</v>
      </c>
      <c r="AJ44" s="12">
        <f t="shared" si="15"/>
        <v>0</v>
      </c>
      <c r="AK44" s="12">
        <f>IF('Encargos e Benefícios'!$C43=0,0,$AG44+SUM(O44:Q44)/$D44)</f>
        <v>0</v>
      </c>
      <c r="AL44" s="245">
        <f>IF('Encargos e Benefícios'!$C43=0,0,SUM(AI44:AK44))</f>
        <v>0</v>
      </c>
      <c r="AM44" s="12">
        <f t="shared" si="16"/>
        <v>0</v>
      </c>
      <c r="AN44" s="12">
        <f t="shared" si="17"/>
        <v>0</v>
      </c>
      <c r="AO44" s="12">
        <f>IF('Encargos e Benefícios'!$C43=0,0,$AK44+SUM(T44:V44)/$D44)</f>
        <v>0</v>
      </c>
      <c r="AP44" s="245">
        <f>IF('Encargos e Benefícios'!$C43=0,0,SUM(AM44:AO44))</f>
        <v>0</v>
      </c>
      <c r="AQ44" s="61"/>
      <c r="AR44" s="61"/>
    </row>
    <row r="45" spans="1:44" ht="12.75" hidden="1">
      <c r="A45" s="100">
        <v>39</v>
      </c>
      <c r="B45" s="13">
        <f>'Encargos e Benefícios'!B44</f>
        <v>0</v>
      </c>
      <c r="C45" s="68"/>
      <c r="D45" s="10">
        <f>'Encargos e Benefícios'!C44</f>
        <v>0</v>
      </c>
      <c r="E45" s="70"/>
      <c r="F45" s="244"/>
      <c r="G45" s="242"/>
      <c r="H45" s="244"/>
      <c r="I45" s="271"/>
      <c r="J45" s="99">
        <f>'Encargos e Benefícios'!P44*'Gastos com Pessoal'!$I45</f>
        <v>0</v>
      </c>
      <c r="K45" s="99">
        <f>'Encargos e Benefícios'!Q44*'Gastos com Pessoal'!$I45</f>
        <v>0</v>
      </c>
      <c r="L45" s="99">
        <f>'Encargos e Benefícios'!R44*'Gastos com Pessoal'!$I45</f>
        <v>0</v>
      </c>
      <c r="M45" s="244"/>
      <c r="N45" s="271"/>
      <c r="O45" s="99">
        <f>('Encargos e Benefícios'!P44+'Gastos com Pessoal'!J45)*'Gastos com Pessoal'!$N45</f>
        <v>0</v>
      </c>
      <c r="P45" s="99">
        <f>('Encargos e Benefícios'!Q44+'Gastos com Pessoal'!K45)*'Gastos com Pessoal'!$N45</f>
        <v>0</v>
      </c>
      <c r="Q45" s="278">
        <f>(L45+'Encargos e Benefícios'!R44)*'Gastos com Pessoal'!N45</f>
        <v>0</v>
      </c>
      <c r="R45" s="244"/>
      <c r="S45" s="271"/>
      <c r="T45" s="99">
        <v>0</v>
      </c>
      <c r="U45" s="99">
        <v>0</v>
      </c>
      <c r="V45" s="278">
        <v>0</v>
      </c>
      <c r="W45" s="12">
        <f>'Encargos e Benefícios'!D44</f>
        <v>0</v>
      </c>
      <c r="X45" s="12">
        <f>IF('Encargos e Benefícios'!C44=0,0,'Encargos e Benefícios'!O44/'Encargos e Benefícios'!C44)</f>
        <v>0</v>
      </c>
      <c r="Y45" s="280">
        <f>IF('Encargos e Benefícios'!C44=0,0,'Encargos e Benefícios'!U44/'Encargos e Benefícios'!C44)</f>
        <v>0</v>
      </c>
      <c r="Z45" s="281">
        <f>IF('Encargos e Benefícios'!C44=0,0,'Encargos e Benefícios'!V44/'Encargos e Benefícios'!C44)</f>
        <v>0</v>
      </c>
      <c r="AA45" s="61"/>
      <c r="AB45" s="60"/>
      <c r="AC45" s="60"/>
      <c r="AD45" s="61"/>
      <c r="AE45" s="12">
        <f t="shared" si="12"/>
        <v>0</v>
      </c>
      <c r="AF45" s="12">
        <f t="shared" si="13"/>
        <v>0</v>
      </c>
      <c r="AG45" s="12">
        <f>IF('Encargos e Benefícios'!$C44=0,0,$Y45+SUM(J45:L45)/$D45)</f>
        <v>0</v>
      </c>
      <c r="AH45" s="245">
        <f>IF('Encargos e Benefícios'!$C44=0,0,SUM(AE45:AG45))</f>
        <v>0</v>
      </c>
      <c r="AI45" s="12">
        <f t="shared" si="14"/>
        <v>0</v>
      </c>
      <c r="AJ45" s="12">
        <f t="shared" si="15"/>
        <v>0</v>
      </c>
      <c r="AK45" s="12">
        <f>IF('Encargos e Benefícios'!$C44=0,0,$AG45+SUM(O45:Q45)/$D45)</f>
        <v>0</v>
      </c>
      <c r="AL45" s="245">
        <f>IF('Encargos e Benefícios'!$C44=0,0,SUM(AI45:AK45))</f>
        <v>0</v>
      </c>
      <c r="AM45" s="12">
        <f t="shared" si="16"/>
        <v>0</v>
      </c>
      <c r="AN45" s="12">
        <f t="shared" si="17"/>
        <v>0</v>
      </c>
      <c r="AO45" s="12">
        <f>IF('Encargos e Benefícios'!$C44=0,0,$AK45+SUM(T45:V45)/$D45)</f>
        <v>0</v>
      </c>
      <c r="AP45" s="245">
        <f>IF('Encargos e Benefícios'!$C44=0,0,SUM(AM45:AO45))</f>
        <v>0</v>
      </c>
      <c r="AQ45" s="61"/>
      <c r="AR45" s="61"/>
    </row>
    <row r="46" spans="1:44" ht="12.75" hidden="1">
      <c r="A46" s="100">
        <v>40</v>
      </c>
      <c r="B46" s="13">
        <f>'Encargos e Benefícios'!B45</f>
        <v>0</v>
      </c>
      <c r="C46" s="68"/>
      <c r="D46" s="10">
        <f>'Encargos e Benefícios'!C45</f>
        <v>0</v>
      </c>
      <c r="E46" s="70"/>
      <c r="F46" s="244"/>
      <c r="G46" s="242"/>
      <c r="H46" s="244"/>
      <c r="I46" s="271"/>
      <c r="J46" s="99">
        <f>'Encargos e Benefícios'!P45*'Gastos com Pessoal'!$I46</f>
        <v>0</v>
      </c>
      <c r="K46" s="99">
        <f>'Encargos e Benefícios'!Q45*'Gastos com Pessoal'!$I46</f>
        <v>0</v>
      </c>
      <c r="L46" s="99">
        <f>'Encargos e Benefícios'!R45*'Gastos com Pessoal'!$I46</f>
        <v>0</v>
      </c>
      <c r="M46" s="244"/>
      <c r="N46" s="271"/>
      <c r="O46" s="99">
        <f>('Encargos e Benefícios'!P45+'Gastos com Pessoal'!J46)*'Gastos com Pessoal'!$N46</f>
        <v>0</v>
      </c>
      <c r="P46" s="99">
        <f>('Encargos e Benefícios'!Q45+'Gastos com Pessoal'!K46)*'Gastos com Pessoal'!$N46</f>
        <v>0</v>
      </c>
      <c r="Q46" s="278">
        <f>(L46+'Encargos e Benefícios'!R45)*'Gastos com Pessoal'!N46</f>
        <v>0</v>
      </c>
      <c r="R46" s="244"/>
      <c r="S46" s="271"/>
      <c r="T46" s="99">
        <v>0</v>
      </c>
      <c r="U46" s="99">
        <v>0</v>
      </c>
      <c r="V46" s="278">
        <v>0</v>
      </c>
      <c r="W46" s="12">
        <f>'Encargos e Benefícios'!D45</f>
        <v>0</v>
      </c>
      <c r="X46" s="12">
        <f>IF('Encargos e Benefícios'!C45=0,0,'Encargos e Benefícios'!O45/'Encargos e Benefícios'!C45)</f>
        <v>0</v>
      </c>
      <c r="Y46" s="280">
        <f>IF('Encargos e Benefícios'!C45=0,0,'Encargos e Benefícios'!U45/'Encargos e Benefícios'!C45)</f>
        <v>0</v>
      </c>
      <c r="Z46" s="281">
        <f>IF('Encargos e Benefícios'!C45=0,0,'Encargos e Benefícios'!V45/'Encargos e Benefícios'!C45)</f>
        <v>0</v>
      </c>
      <c r="AA46" s="61"/>
      <c r="AB46" s="60"/>
      <c r="AC46" s="60"/>
      <c r="AD46" s="61"/>
      <c r="AE46" s="12">
        <f t="shared" si="12"/>
        <v>0</v>
      </c>
      <c r="AF46" s="12">
        <f t="shared" si="13"/>
        <v>0</v>
      </c>
      <c r="AG46" s="12">
        <f>IF('Encargos e Benefícios'!$C45=0,0,$Y46+SUM(J46:L46)/$D46)</f>
        <v>0</v>
      </c>
      <c r="AH46" s="245">
        <f>IF('Encargos e Benefícios'!$C45=0,0,SUM(AE46:AG46))</f>
        <v>0</v>
      </c>
      <c r="AI46" s="12">
        <f t="shared" si="14"/>
        <v>0</v>
      </c>
      <c r="AJ46" s="12">
        <f t="shared" si="15"/>
        <v>0</v>
      </c>
      <c r="AK46" s="12">
        <f>IF('Encargos e Benefícios'!$C45=0,0,$AG46+SUM(O46:Q46)/$D46)</f>
        <v>0</v>
      </c>
      <c r="AL46" s="245">
        <f>IF('Encargos e Benefícios'!$C45=0,0,SUM(AI46:AK46))</f>
        <v>0</v>
      </c>
      <c r="AM46" s="12">
        <f t="shared" si="16"/>
        <v>0</v>
      </c>
      <c r="AN46" s="12">
        <f t="shared" si="17"/>
        <v>0</v>
      </c>
      <c r="AO46" s="12">
        <f>IF('Encargos e Benefícios'!$C45=0,0,$AK46+SUM(T46:V46)/$D46)</f>
        <v>0</v>
      </c>
      <c r="AP46" s="245">
        <f>IF('Encargos e Benefícios'!$C45=0,0,SUM(AM46:AO46))</f>
        <v>0</v>
      </c>
      <c r="AQ46" s="61"/>
      <c r="AR46" s="61"/>
    </row>
    <row r="47" spans="1:44" ht="12.75" hidden="1">
      <c r="A47" s="100">
        <v>41</v>
      </c>
      <c r="B47" s="13">
        <f>'Encargos e Benefícios'!B46</f>
        <v>0</v>
      </c>
      <c r="C47" s="68"/>
      <c r="D47" s="10">
        <f>'Encargos e Benefícios'!C46</f>
        <v>0</v>
      </c>
      <c r="E47" s="70"/>
      <c r="F47" s="244"/>
      <c r="G47" s="242"/>
      <c r="H47" s="244"/>
      <c r="I47" s="271"/>
      <c r="J47" s="99">
        <f>'Encargos e Benefícios'!P46*'Gastos com Pessoal'!$I47</f>
        <v>0</v>
      </c>
      <c r="K47" s="99">
        <f>'Encargos e Benefícios'!Q46*'Gastos com Pessoal'!$I47</f>
        <v>0</v>
      </c>
      <c r="L47" s="99">
        <f>'Encargos e Benefícios'!R46*'Gastos com Pessoal'!$I47</f>
        <v>0</v>
      </c>
      <c r="M47" s="244"/>
      <c r="N47" s="271"/>
      <c r="O47" s="99">
        <f>('Encargos e Benefícios'!P46+'Gastos com Pessoal'!J47)*'Gastos com Pessoal'!$N47</f>
        <v>0</v>
      </c>
      <c r="P47" s="99">
        <f>('Encargos e Benefícios'!Q46+'Gastos com Pessoal'!K47)*'Gastos com Pessoal'!$N47</f>
        <v>0</v>
      </c>
      <c r="Q47" s="278">
        <f>(L47+'Encargos e Benefícios'!R46)*'Gastos com Pessoal'!N47</f>
        <v>0</v>
      </c>
      <c r="R47" s="244"/>
      <c r="S47" s="271"/>
      <c r="T47" s="99">
        <v>0</v>
      </c>
      <c r="U47" s="99">
        <v>0</v>
      </c>
      <c r="V47" s="278">
        <v>0</v>
      </c>
      <c r="W47" s="12">
        <f>'Encargos e Benefícios'!D46</f>
        <v>0</v>
      </c>
      <c r="X47" s="12">
        <f>IF('Encargos e Benefícios'!C46=0,0,'Encargos e Benefícios'!O46/'Encargos e Benefícios'!C46)</f>
        <v>0</v>
      </c>
      <c r="Y47" s="280">
        <f>IF('Encargos e Benefícios'!C46=0,0,'Encargos e Benefícios'!U46/'Encargos e Benefícios'!C46)</f>
        <v>0</v>
      </c>
      <c r="Z47" s="281">
        <f>IF('Encargos e Benefícios'!C46=0,0,'Encargos e Benefícios'!V46/'Encargos e Benefícios'!C46)</f>
        <v>0</v>
      </c>
      <c r="AA47" s="61"/>
      <c r="AB47" s="60"/>
      <c r="AC47" s="60"/>
      <c r="AD47" s="61"/>
      <c r="AE47" s="12">
        <f t="shared" si="12"/>
        <v>0</v>
      </c>
      <c r="AF47" s="12">
        <f t="shared" si="13"/>
        <v>0</v>
      </c>
      <c r="AG47" s="12">
        <f>IF('Encargos e Benefícios'!$C46=0,0,$Y47+SUM(J47:L47)/$D47)</f>
        <v>0</v>
      </c>
      <c r="AH47" s="245">
        <f>IF('Encargos e Benefícios'!$C46=0,0,SUM(AE47:AG47))</f>
        <v>0</v>
      </c>
      <c r="AI47" s="12">
        <f t="shared" si="14"/>
        <v>0</v>
      </c>
      <c r="AJ47" s="12">
        <f t="shared" si="15"/>
        <v>0</v>
      </c>
      <c r="AK47" s="12">
        <f>IF('Encargos e Benefícios'!$C46=0,0,$AG47+SUM(O47:Q47)/$D47)</f>
        <v>0</v>
      </c>
      <c r="AL47" s="245">
        <f>IF('Encargos e Benefícios'!$C46=0,0,SUM(AI47:AK47))</f>
        <v>0</v>
      </c>
      <c r="AM47" s="12">
        <f t="shared" si="16"/>
        <v>0</v>
      </c>
      <c r="AN47" s="12">
        <f t="shared" si="17"/>
        <v>0</v>
      </c>
      <c r="AO47" s="12">
        <f>IF('Encargos e Benefícios'!$C46=0,0,$AK47+SUM(T47:V47)/$D47)</f>
        <v>0</v>
      </c>
      <c r="AP47" s="245">
        <f>IF('Encargos e Benefícios'!$C46=0,0,SUM(AM47:AO47))</f>
        <v>0</v>
      </c>
      <c r="AQ47" s="61"/>
      <c r="AR47" s="61"/>
    </row>
    <row r="48" spans="1:44" ht="12.75" hidden="1">
      <c r="A48" s="100">
        <v>42</v>
      </c>
      <c r="B48" s="13">
        <f>'Encargos e Benefícios'!B47</f>
        <v>0</v>
      </c>
      <c r="C48" s="68"/>
      <c r="D48" s="10">
        <f>'Encargos e Benefícios'!C47</f>
        <v>0</v>
      </c>
      <c r="E48" s="70"/>
      <c r="F48" s="244"/>
      <c r="G48" s="242"/>
      <c r="H48" s="244"/>
      <c r="I48" s="271"/>
      <c r="J48" s="99">
        <f>'Encargos e Benefícios'!P47*'Gastos com Pessoal'!$I48</f>
        <v>0</v>
      </c>
      <c r="K48" s="99">
        <f>'Encargos e Benefícios'!Q47*'Gastos com Pessoal'!$I48</f>
        <v>0</v>
      </c>
      <c r="L48" s="99">
        <f>'Encargos e Benefícios'!R47*'Gastos com Pessoal'!$I48</f>
        <v>0</v>
      </c>
      <c r="M48" s="244"/>
      <c r="N48" s="271"/>
      <c r="O48" s="99">
        <f>('Encargos e Benefícios'!P47+'Gastos com Pessoal'!J48)*'Gastos com Pessoal'!$N48</f>
        <v>0</v>
      </c>
      <c r="P48" s="99">
        <f>('Encargos e Benefícios'!Q47+'Gastos com Pessoal'!K48)*'Gastos com Pessoal'!$N48</f>
        <v>0</v>
      </c>
      <c r="Q48" s="278">
        <f>(L48+'Encargos e Benefícios'!R47)*'Gastos com Pessoal'!N48</f>
        <v>0</v>
      </c>
      <c r="R48" s="244"/>
      <c r="S48" s="271"/>
      <c r="T48" s="99">
        <v>0</v>
      </c>
      <c r="U48" s="99">
        <v>0</v>
      </c>
      <c r="V48" s="278">
        <v>0</v>
      </c>
      <c r="W48" s="12">
        <f>'Encargos e Benefícios'!D47</f>
        <v>0</v>
      </c>
      <c r="X48" s="12">
        <f>IF('Encargos e Benefícios'!C47=0,0,'Encargos e Benefícios'!O47/'Encargos e Benefícios'!C47)</f>
        <v>0</v>
      </c>
      <c r="Y48" s="280">
        <f>IF('Encargos e Benefícios'!C47=0,0,'Encargos e Benefícios'!U47/'Encargos e Benefícios'!C47)</f>
        <v>0</v>
      </c>
      <c r="Z48" s="281">
        <f>IF('Encargos e Benefícios'!C47=0,0,'Encargos e Benefícios'!V47/'Encargos e Benefícios'!C47)</f>
        <v>0</v>
      </c>
      <c r="AA48" s="61"/>
      <c r="AB48" s="60"/>
      <c r="AC48" s="60"/>
      <c r="AD48" s="61"/>
      <c r="AE48" s="12">
        <f t="shared" si="12"/>
        <v>0</v>
      </c>
      <c r="AF48" s="12">
        <f t="shared" si="13"/>
        <v>0</v>
      </c>
      <c r="AG48" s="12">
        <f>IF('Encargos e Benefícios'!$C47=0,0,$Y48+SUM(J48:L48)/$D48)</f>
        <v>0</v>
      </c>
      <c r="AH48" s="245">
        <f>IF('Encargos e Benefícios'!$C47=0,0,SUM(AE48:AG48))</f>
        <v>0</v>
      </c>
      <c r="AI48" s="12">
        <f t="shared" si="14"/>
        <v>0</v>
      </c>
      <c r="AJ48" s="12">
        <f t="shared" si="15"/>
        <v>0</v>
      </c>
      <c r="AK48" s="12">
        <f>IF('Encargos e Benefícios'!$C47=0,0,$AG48+SUM(O48:Q48)/$D48)</f>
        <v>0</v>
      </c>
      <c r="AL48" s="245">
        <f>IF('Encargos e Benefícios'!$C47=0,0,SUM(AI48:AK48))</f>
        <v>0</v>
      </c>
      <c r="AM48" s="12">
        <f t="shared" si="16"/>
        <v>0</v>
      </c>
      <c r="AN48" s="12">
        <f t="shared" si="17"/>
        <v>0</v>
      </c>
      <c r="AO48" s="12">
        <f>IF('Encargos e Benefícios'!$C47=0,0,$AK48+SUM(T48:V48)/$D48)</f>
        <v>0</v>
      </c>
      <c r="AP48" s="245">
        <f>IF('Encargos e Benefícios'!$C47=0,0,SUM(AM48:AO48))</f>
        <v>0</v>
      </c>
      <c r="AQ48" s="61"/>
      <c r="AR48" s="61"/>
    </row>
    <row r="49" spans="1:44" ht="12.75" hidden="1">
      <c r="A49" s="100">
        <v>43</v>
      </c>
      <c r="B49" s="13">
        <f>'Encargos e Benefícios'!B48</f>
        <v>0</v>
      </c>
      <c r="C49" s="68"/>
      <c r="D49" s="10">
        <f>'Encargos e Benefícios'!C48</f>
        <v>0</v>
      </c>
      <c r="E49" s="70"/>
      <c r="F49" s="244"/>
      <c r="G49" s="242"/>
      <c r="H49" s="244"/>
      <c r="I49" s="271"/>
      <c r="J49" s="99">
        <f>'Encargos e Benefícios'!P48*'Gastos com Pessoal'!$I49</f>
        <v>0</v>
      </c>
      <c r="K49" s="99">
        <f>'Encargos e Benefícios'!Q48*'Gastos com Pessoal'!$I49</f>
        <v>0</v>
      </c>
      <c r="L49" s="99">
        <f>'Encargos e Benefícios'!R48*'Gastos com Pessoal'!$I49</f>
        <v>0</v>
      </c>
      <c r="M49" s="244"/>
      <c r="N49" s="271"/>
      <c r="O49" s="99">
        <f>('Encargos e Benefícios'!P48+'Gastos com Pessoal'!J49)*'Gastos com Pessoal'!$N49</f>
        <v>0</v>
      </c>
      <c r="P49" s="99">
        <f>('Encargos e Benefícios'!Q48+'Gastos com Pessoal'!K49)*'Gastos com Pessoal'!$N49</f>
        <v>0</v>
      </c>
      <c r="Q49" s="278">
        <f>(L49+'Encargos e Benefícios'!R48)*'Gastos com Pessoal'!N49</f>
        <v>0</v>
      </c>
      <c r="R49" s="244"/>
      <c r="S49" s="271"/>
      <c r="T49" s="99">
        <v>0</v>
      </c>
      <c r="U49" s="99">
        <v>0</v>
      </c>
      <c r="V49" s="278">
        <v>0</v>
      </c>
      <c r="W49" s="12">
        <f>'Encargos e Benefícios'!D48</f>
        <v>0</v>
      </c>
      <c r="X49" s="12">
        <f>IF('Encargos e Benefícios'!C48=0,0,'Encargos e Benefícios'!O48/'Encargos e Benefícios'!C48)</f>
        <v>0</v>
      </c>
      <c r="Y49" s="280">
        <f>IF('Encargos e Benefícios'!C48=0,0,'Encargos e Benefícios'!U48/'Encargos e Benefícios'!C48)</f>
        <v>0</v>
      </c>
      <c r="Z49" s="281">
        <f>IF('Encargos e Benefícios'!C48=0,0,'Encargos e Benefícios'!V48/'Encargos e Benefícios'!C48)</f>
        <v>0</v>
      </c>
      <c r="AA49" s="61"/>
      <c r="AB49" s="60"/>
      <c r="AC49" s="60"/>
      <c r="AD49" s="61"/>
      <c r="AE49" s="12">
        <f t="shared" si="12"/>
        <v>0</v>
      </c>
      <c r="AF49" s="12">
        <f t="shared" si="13"/>
        <v>0</v>
      </c>
      <c r="AG49" s="12">
        <f>IF('Encargos e Benefícios'!$C48=0,0,$Y49+SUM(J49:L49)/$D49)</f>
        <v>0</v>
      </c>
      <c r="AH49" s="245">
        <f>IF('Encargos e Benefícios'!$C48=0,0,SUM(AE49:AG49))</f>
        <v>0</v>
      </c>
      <c r="AI49" s="12">
        <f t="shared" si="14"/>
        <v>0</v>
      </c>
      <c r="AJ49" s="12">
        <f t="shared" si="15"/>
        <v>0</v>
      </c>
      <c r="AK49" s="12">
        <f>IF('Encargos e Benefícios'!$C48=0,0,$AG49+SUM(O49:Q49)/$D49)</f>
        <v>0</v>
      </c>
      <c r="AL49" s="245">
        <f>IF('Encargos e Benefícios'!$C48=0,0,SUM(AI49:AK49))</f>
        <v>0</v>
      </c>
      <c r="AM49" s="12">
        <f t="shared" si="16"/>
        <v>0</v>
      </c>
      <c r="AN49" s="12">
        <f t="shared" si="17"/>
        <v>0</v>
      </c>
      <c r="AO49" s="12">
        <f>IF('Encargos e Benefícios'!$C48=0,0,$AK49+SUM(T49:V49)/$D49)</f>
        <v>0</v>
      </c>
      <c r="AP49" s="245">
        <f>IF('Encargos e Benefícios'!$C48=0,0,SUM(AM49:AO49))</f>
        <v>0</v>
      </c>
      <c r="AQ49" s="61"/>
      <c r="AR49" s="61"/>
    </row>
    <row r="50" spans="1:44" ht="12.75" hidden="1">
      <c r="A50" s="100">
        <v>44</v>
      </c>
      <c r="B50" s="13">
        <f>'Encargos e Benefícios'!B49</f>
        <v>0</v>
      </c>
      <c r="C50" s="68"/>
      <c r="D50" s="10">
        <f>'Encargos e Benefícios'!C49</f>
        <v>0</v>
      </c>
      <c r="E50" s="70"/>
      <c r="F50" s="244"/>
      <c r="G50" s="242"/>
      <c r="H50" s="244"/>
      <c r="I50" s="271"/>
      <c r="J50" s="99">
        <f>'Encargos e Benefícios'!P49*'Gastos com Pessoal'!$I50</f>
        <v>0</v>
      </c>
      <c r="K50" s="99">
        <f>'Encargos e Benefícios'!Q49*'Gastos com Pessoal'!$I50</f>
        <v>0</v>
      </c>
      <c r="L50" s="99">
        <f>'Encargos e Benefícios'!R49*'Gastos com Pessoal'!$I50</f>
        <v>0</v>
      </c>
      <c r="M50" s="244"/>
      <c r="N50" s="271"/>
      <c r="O50" s="99">
        <f>('Encargos e Benefícios'!P49+'Gastos com Pessoal'!J50)*'Gastos com Pessoal'!$N50</f>
        <v>0</v>
      </c>
      <c r="P50" s="99">
        <f>('Encargos e Benefícios'!Q49+'Gastos com Pessoal'!K50)*'Gastos com Pessoal'!$N50</f>
        <v>0</v>
      </c>
      <c r="Q50" s="278">
        <f>(L50+'Encargos e Benefícios'!R49)*'Gastos com Pessoal'!N50</f>
        <v>0</v>
      </c>
      <c r="R50" s="244"/>
      <c r="S50" s="271"/>
      <c r="T50" s="99">
        <v>0</v>
      </c>
      <c r="U50" s="99">
        <v>0</v>
      </c>
      <c r="V50" s="278">
        <v>0</v>
      </c>
      <c r="W50" s="12">
        <f>'Encargos e Benefícios'!D49</f>
        <v>0</v>
      </c>
      <c r="X50" s="12">
        <f>IF('Encargos e Benefícios'!C49=0,0,'Encargos e Benefícios'!O49/'Encargos e Benefícios'!C49)</f>
        <v>0</v>
      </c>
      <c r="Y50" s="280">
        <f>IF('Encargos e Benefícios'!C49=0,0,'Encargos e Benefícios'!U49/'Encargos e Benefícios'!C49)</f>
        <v>0</v>
      </c>
      <c r="Z50" s="281">
        <f>IF('Encargos e Benefícios'!C49=0,0,'Encargos e Benefícios'!V49/'Encargos e Benefícios'!C49)</f>
        <v>0</v>
      </c>
      <c r="AA50" s="61"/>
      <c r="AB50" s="60"/>
      <c r="AC50" s="60"/>
      <c r="AD50" s="61"/>
      <c r="AE50" s="12">
        <f t="shared" si="12"/>
        <v>0</v>
      </c>
      <c r="AF50" s="12">
        <f t="shared" si="13"/>
        <v>0</v>
      </c>
      <c r="AG50" s="12">
        <f>IF('Encargos e Benefícios'!$C49=0,0,$Y50+SUM(J50:L50)/$D50)</f>
        <v>0</v>
      </c>
      <c r="AH50" s="245">
        <f>IF('Encargos e Benefícios'!$C49=0,0,SUM(AE50:AG50))</f>
        <v>0</v>
      </c>
      <c r="AI50" s="12">
        <f t="shared" si="14"/>
        <v>0</v>
      </c>
      <c r="AJ50" s="12">
        <f t="shared" si="15"/>
        <v>0</v>
      </c>
      <c r="AK50" s="12">
        <f>IF('Encargos e Benefícios'!$C49=0,0,$AG50+SUM(O50:Q50)/$D50)</f>
        <v>0</v>
      </c>
      <c r="AL50" s="245">
        <f>IF('Encargos e Benefícios'!$C49=0,0,SUM(AI50:AK50))</f>
        <v>0</v>
      </c>
      <c r="AM50" s="12">
        <f t="shared" si="16"/>
        <v>0</v>
      </c>
      <c r="AN50" s="12">
        <f t="shared" si="17"/>
        <v>0</v>
      </c>
      <c r="AO50" s="12">
        <f>IF('Encargos e Benefícios'!$C49=0,0,$AK50+SUM(T50:V50)/$D50)</f>
        <v>0</v>
      </c>
      <c r="AP50" s="245">
        <f>IF('Encargos e Benefícios'!$C49=0,0,SUM(AM50:AO50))</f>
        <v>0</v>
      </c>
      <c r="AQ50" s="61"/>
      <c r="AR50" s="61"/>
    </row>
    <row r="51" spans="1:44" ht="12.75" hidden="1">
      <c r="A51" s="100">
        <v>45</v>
      </c>
      <c r="B51" s="13">
        <f>'Encargos e Benefícios'!B50</f>
        <v>0</v>
      </c>
      <c r="C51" s="68"/>
      <c r="D51" s="10">
        <f>'Encargos e Benefícios'!C50</f>
        <v>0</v>
      </c>
      <c r="E51" s="70"/>
      <c r="F51" s="244"/>
      <c r="G51" s="242"/>
      <c r="H51" s="244"/>
      <c r="I51" s="271"/>
      <c r="J51" s="99">
        <f>'Encargos e Benefícios'!P50*'Gastos com Pessoal'!$I51</f>
        <v>0</v>
      </c>
      <c r="K51" s="99">
        <f>'Encargos e Benefícios'!Q50*'Gastos com Pessoal'!$I51</f>
        <v>0</v>
      </c>
      <c r="L51" s="99">
        <f>'Encargos e Benefícios'!R50*'Gastos com Pessoal'!$I51</f>
        <v>0</v>
      </c>
      <c r="M51" s="244"/>
      <c r="N51" s="271"/>
      <c r="O51" s="99">
        <f>('Encargos e Benefícios'!P50+'Gastos com Pessoal'!J51)*'Gastos com Pessoal'!$N51</f>
        <v>0</v>
      </c>
      <c r="P51" s="99">
        <f>('Encargos e Benefícios'!Q50+'Gastos com Pessoal'!K51)*'Gastos com Pessoal'!$N51</f>
        <v>0</v>
      </c>
      <c r="Q51" s="278">
        <f>(L51+'Encargos e Benefícios'!R50)*'Gastos com Pessoal'!N51</f>
        <v>0</v>
      </c>
      <c r="R51" s="244"/>
      <c r="S51" s="271"/>
      <c r="T51" s="99">
        <v>0</v>
      </c>
      <c r="U51" s="99">
        <v>0</v>
      </c>
      <c r="V51" s="278">
        <v>0</v>
      </c>
      <c r="W51" s="12">
        <f>'Encargos e Benefícios'!D50</f>
        <v>0</v>
      </c>
      <c r="X51" s="12">
        <f>IF('Encargos e Benefícios'!C50=0,0,'Encargos e Benefícios'!O50/'Encargos e Benefícios'!C50)</f>
        <v>0</v>
      </c>
      <c r="Y51" s="280">
        <f>IF('Encargos e Benefícios'!C50=0,0,'Encargos e Benefícios'!U50/'Encargos e Benefícios'!C50)</f>
        <v>0</v>
      </c>
      <c r="Z51" s="281">
        <f>IF('Encargos e Benefícios'!C50=0,0,'Encargos e Benefícios'!V50/'Encargos e Benefícios'!C50)</f>
        <v>0</v>
      </c>
      <c r="AA51" s="61"/>
      <c r="AB51" s="60"/>
      <c r="AC51" s="60"/>
      <c r="AD51" s="61"/>
      <c r="AE51" s="12">
        <f t="shared" si="12"/>
        <v>0</v>
      </c>
      <c r="AF51" s="12">
        <f t="shared" si="13"/>
        <v>0</v>
      </c>
      <c r="AG51" s="12">
        <f>IF('Encargos e Benefícios'!$C50=0,0,$Y51+SUM(J51:L51)/$D51)</f>
        <v>0</v>
      </c>
      <c r="AH51" s="245">
        <f>IF('Encargos e Benefícios'!$C50=0,0,SUM(AE51:AG51))</f>
        <v>0</v>
      </c>
      <c r="AI51" s="12">
        <f t="shared" si="14"/>
        <v>0</v>
      </c>
      <c r="AJ51" s="12">
        <f t="shared" si="15"/>
        <v>0</v>
      </c>
      <c r="AK51" s="12">
        <f>IF('Encargos e Benefícios'!$C50=0,0,$AG51+SUM(O51:Q51)/$D51)</f>
        <v>0</v>
      </c>
      <c r="AL51" s="245">
        <f>IF('Encargos e Benefícios'!$C50=0,0,SUM(AI51:AK51))</f>
        <v>0</v>
      </c>
      <c r="AM51" s="12">
        <f t="shared" si="16"/>
        <v>0</v>
      </c>
      <c r="AN51" s="12">
        <f t="shared" si="17"/>
        <v>0</v>
      </c>
      <c r="AO51" s="12">
        <f>IF('Encargos e Benefícios'!$C50=0,0,$AK51+SUM(T51:V51)/$D51)</f>
        <v>0</v>
      </c>
      <c r="AP51" s="245">
        <f>IF('Encargos e Benefícios'!$C50=0,0,SUM(AM51:AO51))</f>
        <v>0</v>
      </c>
      <c r="AQ51" s="61"/>
      <c r="AR51" s="61"/>
    </row>
    <row r="52" spans="1:44" ht="12.75" hidden="1">
      <c r="A52" s="100">
        <v>46</v>
      </c>
      <c r="B52" s="13">
        <f>'Encargos e Benefícios'!B51</f>
        <v>0</v>
      </c>
      <c r="C52" s="68"/>
      <c r="D52" s="10">
        <f>'Encargos e Benefícios'!C51</f>
        <v>0</v>
      </c>
      <c r="E52" s="70"/>
      <c r="F52" s="244"/>
      <c r="G52" s="242"/>
      <c r="H52" s="244"/>
      <c r="I52" s="271"/>
      <c r="J52" s="99">
        <f>'Encargos e Benefícios'!P51*'Gastos com Pessoal'!$I52</f>
        <v>0</v>
      </c>
      <c r="K52" s="99">
        <f>'Encargos e Benefícios'!Q51*'Gastos com Pessoal'!$I52</f>
        <v>0</v>
      </c>
      <c r="L52" s="99">
        <f>'Encargos e Benefícios'!R51*'Gastos com Pessoal'!$I52</f>
        <v>0</v>
      </c>
      <c r="M52" s="244"/>
      <c r="N52" s="271"/>
      <c r="O52" s="99">
        <f>('Encargos e Benefícios'!P51+'Gastos com Pessoal'!J52)*'Gastos com Pessoal'!$N52</f>
        <v>0</v>
      </c>
      <c r="P52" s="99">
        <f>('Encargos e Benefícios'!Q51+'Gastos com Pessoal'!K52)*'Gastos com Pessoal'!$N52</f>
        <v>0</v>
      </c>
      <c r="Q52" s="278">
        <f>(L52+'Encargos e Benefícios'!R51)*'Gastos com Pessoal'!N52</f>
        <v>0</v>
      </c>
      <c r="R52" s="244"/>
      <c r="S52" s="271"/>
      <c r="T52" s="99">
        <v>0</v>
      </c>
      <c r="U52" s="99">
        <v>0</v>
      </c>
      <c r="V52" s="278">
        <v>0</v>
      </c>
      <c r="W52" s="12">
        <f>'Encargos e Benefícios'!D51</f>
        <v>0</v>
      </c>
      <c r="X52" s="12">
        <f>IF('Encargos e Benefícios'!C51=0,0,'Encargos e Benefícios'!O51/'Encargos e Benefícios'!C51)</f>
        <v>0</v>
      </c>
      <c r="Y52" s="280">
        <f>IF('Encargos e Benefícios'!C51=0,0,'Encargos e Benefícios'!U51/'Encargos e Benefícios'!C51)</f>
        <v>0</v>
      </c>
      <c r="Z52" s="281">
        <f>IF('Encargos e Benefícios'!C51=0,0,'Encargos e Benefícios'!V51/'Encargos e Benefícios'!C51)</f>
        <v>0</v>
      </c>
      <c r="AA52" s="61"/>
      <c r="AB52" s="60"/>
      <c r="AC52" s="60"/>
      <c r="AD52" s="61"/>
      <c r="AE52" s="12">
        <f t="shared" si="12"/>
        <v>0</v>
      </c>
      <c r="AF52" s="12">
        <f t="shared" si="13"/>
        <v>0</v>
      </c>
      <c r="AG52" s="12">
        <f>IF('Encargos e Benefícios'!$C51=0,0,$Y52+SUM(J52:L52)/$D52)</f>
        <v>0</v>
      </c>
      <c r="AH52" s="245">
        <f>IF('Encargos e Benefícios'!$C51=0,0,SUM(AE52:AG52))</f>
        <v>0</v>
      </c>
      <c r="AI52" s="12">
        <f t="shared" si="14"/>
        <v>0</v>
      </c>
      <c r="AJ52" s="12">
        <f t="shared" si="15"/>
        <v>0</v>
      </c>
      <c r="AK52" s="12">
        <f>IF('Encargos e Benefícios'!$C51=0,0,$AG52+SUM(O52:Q52)/$D52)</f>
        <v>0</v>
      </c>
      <c r="AL52" s="245">
        <f>IF('Encargos e Benefícios'!$C51=0,0,SUM(AI52:AK52))</f>
        <v>0</v>
      </c>
      <c r="AM52" s="12">
        <f t="shared" si="16"/>
        <v>0</v>
      </c>
      <c r="AN52" s="12">
        <f t="shared" si="17"/>
        <v>0</v>
      </c>
      <c r="AO52" s="12">
        <f>IF('Encargos e Benefícios'!$C51=0,0,$AK52+SUM(T52:V52)/$D52)</f>
        <v>0</v>
      </c>
      <c r="AP52" s="245">
        <f>IF('Encargos e Benefícios'!$C51=0,0,SUM(AM52:AO52))</f>
        <v>0</v>
      </c>
      <c r="AQ52" s="61"/>
      <c r="AR52" s="61"/>
    </row>
    <row r="53" spans="1:44" ht="12.75" hidden="1">
      <c r="A53" s="100">
        <v>47</v>
      </c>
      <c r="B53" s="13">
        <f>'Encargos e Benefícios'!B52</f>
        <v>0</v>
      </c>
      <c r="C53" s="68"/>
      <c r="D53" s="10">
        <f>'Encargos e Benefícios'!C52</f>
        <v>0</v>
      </c>
      <c r="E53" s="70"/>
      <c r="F53" s="244"/>
      <c r="G53" s="242"/>
      <c r="H53" s="244"/>
      <c r="I53" s="271"/>
      <c r="J53" s="99">
        <f>'Encargos e Benefícios'!P52*'Gastos com Pessoal'!$I53</f>
        <v>0</v>
      </c>
      <c r="K53" s="99">
        <f>'Encargos e Benefícios'!Q52*'Gastos com Pessoal'!$I53</f>
        <v>0</v>
      </c>
      <c r="L53" s="99">
        <f>'Encargos e Benefícios'!R52*'Gastos com Pessoal'!$I53</f>
        <v>0</v>
      </c>
      <c r="M53" s="244"/>
      <c r="N53" s="271"/>
      <c r="O53" s="99">
        <f>('Encargos e Benefícios'!P52+'Gastos com Pessoal'!J53)*'Gastos com Pessoal'!$N53</f>
        <v>0</v>
      </c>
      <c r="P53" s="99">
        <f>('Encargos e Benefícios'!Q52+'Gastos com Pessoal'!K53)*'Gastos com Pessoal'!$N53</f>
        <v>0</v>
      </c>
      <c r="Q53" s="278">
        <f>(L53+'Encargos e Benefícios'!R52)*'Gastos com Pessoal'!N53</f>
        <v>0</v>
      </c>
      <c r="R53" s="244"/>
      <c r="S53" s="271"/>
      <c r="T53" s="99">
        <v>0</v>
      </c>
      <c r="U53" s="99">
        <v>0</v>
      </c>
      <c r="V53" s="278">
        <v>0</v>
      </c>
      <c r="W53" s="12">
        <f>'Encargos e Benefícios'!D52</f>
        <v>0</v>
      </c>
      <c r="X53" s="12">
        <f>IF('Encargos e Benefícios'!C52=0,0,'Encargos e Benefícios'!O52/'Encargos e Benefícios'!C52)</f>
        <v>0</v>
      </c>
      <c r="Y53" s="280">
        <f>IF('Encargos e Benefícios'!C52=0,0,'Encargos e Benefícios'!U52/'Encargos e Benefícios'!C52)</f>
        <v>0</v>
      </c>
      <c r="Z53" s="281">
        <f>IF('Encargos e Benefícios'!C52=0,0,'Encargos e Benefícios'!V52/'Encargos e Benefícios'!C52)</f>
        <v>0</v>
      </c>
      <c r="AA53" s="61"/>
      <c r="AB53" s="60"/>
      <c r="AC53" s="60"/>
      <c r="AD53" s="61"/>
      <c r="AE53" s="12">
        <f t="shared" si="12"/>
        <v>0</v>
      </c>
      <c r="AF53" s="12">
        <f t="shared" si="13"/>
        <v>0</v>
      </c>
      <c r="AG53" s="12">
        <f>IF('Encargos e Benefícios'!$C52=0,0,$Y53+SUM(J53:L53)/$D53)</f>
        <v>0</v>
      </c>
      <c r="AH53" s="245">
        <f>IF('Encargos e Benefícios'!$C52=0,0,SUM(AE53:AG53))</f>
        <v>0</v>
      </c>
      <c r="AI53" s="12">
        <f t="shared" si="14"/>
        <v>0</v>
      </c>
      <c r="AJ53" s="12">
        <f t="shared" si="15"/>
        <v>0</v>
      </c>
      <c r="AK53" s="12">
        <f>IF('Encargos e Benefícios'!$C52=0,0,$AG53+SUM(O53:Q53)/$D53)</f>
        <v>0</v>
      </c>
      <c r="AL53" s="245">
        <f>IF('Encargos e Benefícios'!$C52=0,0,SUM(AI53:AK53))</f>
        <v>0</v>
      </c>
      <c r="AM53" s="12">
        <f t="shared" si="16"/>
        <v>0</v>
      </c>
      <c r="AN53" s="12">
        <f t="shared" si="17"/>
        <v>0</v>
      </c>
      <c r="AO53" s="12">
        <f>IF('Encargos e Benefícios'!$C52=0,0,$AK53+SUM(T53:V53)/$D53)</f>
        <v>0</v>
      </c>
      <c r="AP53" s="245">
        <f>IF('Encargos e Benefícios'!$C52=0,0,SUM(AM53:AO53))</f>
        <v>0</v>
      </c>
      <c r="AQ53" s="61"/>
      <c r="AR53" s="61"/>
    </row>
    <row r="54" spans="1:44" ht="12.75" hidden="1">
      <c r="A54" s="100">
        <v>48</v>
      </c>
      <c r="B54" s="13">
        <f>'Encargos e Benefícios'!B53</f>
        <v>0</v>
      </c>
      <c r="C54" s="68"/>
      <c r="D54" s="10">
        <f>'Encargos e Benefícios'!C53</f>
        <v>0</v>
      </c>
      <c r="E54" s="70"/>
      <c r="F54" s="244"/>
      <c r="G54" s="242"/>
      <c r="H54" s="244"/>
      <c r="I54" s="271"/>
      <c r="J54" s="99">
        <f>'Encargos e Benefícios'!P53*'Gastos com Pessoal'!$I54</f>
        <v>0</v>
      </c>
      <c r="K54" s="99">
        <f>'Encargos e Benefícios'!Q53*'Gastos com Pessoal'!$I54</f>
        <v>0</v>
      </c>
      <c r="L54" s="99">
        <f>'Encargos e Benefícios'!R53*'Gastos com Pessoal'!$I54</f>
        <v>0</v>
      </c>
      <c r="M54" s="244"/>
      <c r="N54" s="271"/>
      <c r="O54" s="99">
        <f>('Encargos e Benefícios'!P53+'Gastos com Pessoal'!J54)*'Gastos com Pessoal'!$N54</f>
        <v>0</v>
      </c>
      <c r="P54" s="99">
        <f>('Encargos e Benefícios'!Q53+'Gastos com Pessoal'!K54)*'Gastos com Pessoal'!$N54</f>
        <v>0</v>
      </c>
      <c r="Q54" s="278">
        <f>(L54+'Encargos e Benefícios'!R53)*'Gastos com Pessoal'!N54</f>
        <v>0</v>
      </c>
      <c r="R54" s="244"/>
      <c r="S54" s="271"/>
      <c r="T54" s="99">
        <v>0</v>
      </c>
      <c r="U54" s="99">
        <v>0</v>
      </c>
      <c r="V54" s="278">
        <v>0</v>
      </c>
      <c r="W54" s="12">
        <f>'Encargos e Benefícios'!D53</f>
        <v>0</v>
      </c>
      <c r="X54" s="12">
        <f>IF('Encargos e Benefícios'!C53=0,0,'Encargos e Benefícios'!O53/'Encargos e Benefícios'!C53)</f>
        <v>0</v>
      </c>
      <c r="Y54" s="280">
        <f>IF('Encargos e Benefícios'!C53=0,0,'Encargos e Benefícios'!U53/'Encargos e Benefícios'!C53)</f>
        <v>0</v>
      </c>
      <c r="Z54" s="281">
        <f>IF('Encargos e Benefícios'!C53=0,0,'Encargos e Benefícios'!V53/'Encargos e Benefícios'!C53)</f>
        <v>0</v>
      </c>
      <c r="AA54" s="61"/>
      <c r="AB54" s="60"/>
      <c r="AC54" s="60"/>
      <c r="AD54" s="61"/>
      <c r="AE54" s="12">
        <f t="shared" si="12"/>
        <v>0</v>
      </c>
      <c r="AF54" s="12">
        <f t="shared" si="13"/>
        <v>0</v>
      </c>
      <c r="AG54" s="12">
        <f>IF('Encargos e Benefícios'!$C53=0,0,$Y54+SUM(J54:L54)/$D54)</f>
        <v>0</v>
      </c>
      <c r="AH54" s="245">
        <f>IF('Encargos e Benefícios'!$C53=0,0,SUM(AE54:AG54))</f>
        <v>0</v>
      </c>
      <c r="AI54" s="12">
        <f t="shared" si="14"/>
        <v>0</v>
      </c>
      <c r="AJ54" s="12">
        <f t="shared" si="15"/>
        <v>0</v>
      </c>
      <c r="AK54" s="12">
        <f>IF('Encargos e Benefícios'!$C53=0,0,$AG54+SUM(O54:Q54)/$D54)</f>
        <v>0</v>
      </c>
      <c r="AL54" s="245">
        <f>IF('Encargos e Benefícios'!$C53=0,0,SUM(AI54:AK54))</f>
        <v>0</v>
      </c>
      <c r="AM54" s="12">
        <f t="shared" si="16"/>
        <v>0</v>
      </c>
      <c r="AN54" s="12">
        <f t="shared" si="17"/>
        <v>0</v>
      </c>
      <c r="AO54" s="12">
        <f>IF('Encargos e Benefícios'!$C53=0,0,$AK54+SUM(T54:V54)/$D54)</f>
        <v>0</v>
      </c>
      <c r="AP54" s="245">
        <f>IF('Encargos e Benefícios'!$C53=0,0,SUM(AM54:AO54))</f>
        <v>0</v>
      </c>
      <c r="AQ54" s="61"/>
      <c r="AR54" s="61"/>
    </row>
    <row r="55" spans="1:44" ht="12.75" hidden="1">
      <c r="A55" s="100">
        <v>49</v>
      </c>
      <c r="B55" s="13">
        <f>'Encargos e Benefícios'!B54</f>
        <v>0</v>
      </c>
      <c r="C55" s="68"/>
      <c r="D55" s="10">
        <f>'Encargos e Benefícios'!C54</f>
        <v>0</v>
      </c>
      <c r="E55" s="70"/>
      <c r="F55" s="244"/>
      <c r="G55" s="242"/>
      <c r="H55" s="244"/>
      <c r="I55" s="271"/>
      <c r="J55" s="99">
        <f>'Encargos e Benefícios'!P54*'Gastos com Pessoal'!$I55</f>
        <v>0</v>
      </c>
      <c r="K55" s="99">
        <f>'Encargos e Benefícios'!Q54*'Gastos com Pessoal'!$I55</f>
        <v>0</v>
      </c>
      <c r="L55" s="99">
        <f>'Encargos e Benefícios'!R54*'Gastos com Pessoal'!$I55</f>
        <v>0</v>
      </c>
      <c r="M55" s="244"/>
      <c r="N55" s="271"/>
      <c r="O55" s="99">
        <f>('Encargos e Benefícios'!P54+'Gastos com Pessoal'!J55)*'Gastos com Pessoal'!$N55</f>
        <v>0</v>
      </c>
      <c r="P55" s="99">
        <f>('Encargos e Benefícios'!Q54+'Gastos com Pessoal'!K55)*'Gastos com Pessoal'!$N55</f>
        <v>0</v>
      </c>
      <c r="Q55" s="278">
        <f>(L55+'Encargos e Benefícios'!R54)*'Gastos com Pessoal'!N55</f>
        <v>0</v>
      </c>
      <c r="R55" s="244"/>
      <c r="S55" s="271"/>
      <c r="T55" s="99">
        <v>0</v>
      </c>
      <c r="U55" s="99">
        <v>0</v>
      </c>
      <c r="V55" s="278">
        <v>0</v>
      </c>
      <c r="W55" s="12">
        <f>'Encargos e Benefícios'!D54</f>
        <v>0</v>
      </c>
      <c r="X55" s="12">
        <f>IF('Encargos e Benefícios'!C54=0,0,'Encargos e Benefícios'!O54/'Encargos e Benefícios'!C54)</f>
        <v>0</v>
      </c>
      <c r="Y55" s="280">
        <f>IF('Encargos e Benefícios'!C54=0,0,'Encargos e Benefícios'!U54/'Encargos e Benefícios'!C54)</f>
        <v>0</v>
      </c>
      <c r="Z55" s="281">
        <f>IF('Encargos e Benefícios'!C54=0,0,'Encargos e Benefícios'!V54/'Encargos e Benefícios'!C54)</f>
        <v>0</v>
      </c>
      <c r="AA55" s="61"/>
      <c r="AB55" s="60"/>
      <c r="AC55" s="60"/>
      <c r="AD55" s="61"/>
      <c r="AE55" s="12">
        <f t="shared" si="12"/>
        <v>0</v>
      </c>
      <c r="AF55" s="12">
        <f t="shared" si="13"/>
        <v>0</v>
      </c>
      <c r="AG55" s="12">
        <f>IF('Encargos e Benefícios'!$C54=0,0,$Y55+SUM(J55:L55)/$D55)</f>
        <v>0</v>
      </c>
      <c r="AH55" s="245">
        <f>IF('Encargos e Benefícios'!$C54=0,0,SUM(AE55:AG55))</f>
        <v>0</v>
      </c>
      <c r="AI55" s="12">
        <f t="shared" si="14"/>
        <v>0</v>
      </c>
      <c r="AJ55" s="12">
        <f t="shared" si="15"/>
        <v>0</v>
      </c>
      <c r="AK55" s="12">
        <f>IF('Encargos e Benefícios'!$C54=0,0,$AG55+SUM(O55:Q55)/$D55)</f>
        <v>0</v>
      </c>
      <c r="AL55" s="245">
        <f>IF('Encargos e Benefícios'!$C54=0,0,SUM(AI55:AK55))</f>
        <v>0</v>
      </c>
      <c r="AM55" s="12">
        <f t="shared" si="16"/>
        <v>0</v>
      </c>
      <c r="AN55" s="12">
        <f t="shared" si="17"/>
        <v>0</v>
      </c>
      <c r="AO55" s="12">
        <f>IF('Encargos e Benefícios'!$C54=0,0,$AK55+SUM(T55:V55)/$D55)</f>
        <v>0</v>
      </c>
      <c r="AP55" s="245">
        <f>IF('Encargos e Benefícios'!$C54=0,0,SUM(AM55:AO55))</f>
        <v>0</v>
      </c>
      <c r="AQ55" s="61"/>
      <c r="AR55" s="61"/>
    </row>
    <row r="56" spans="1:44" ht="12.75" hidden="1">
      <c r="A56" s="100">
        <v>50</v>
      </c>
      <c r="B56" s="13">
        <f>'Encargos e Benefícios'!B55</f>
        <v>0</v>
      </c>
      <c r="C56" s="68"/>
      <c r="D56" s="10">
        <f>'Encargos e Benefícios'!C55</f>
        <v>0</v>
      </c>
      <c r="E56" s="70"/>
      <c r="F56" s="244"/>
      <c r="G56" s="242"/>
      <c r="H56" s="244"/>
      <c r="I56" s="271"/>
      <c r="J56" s="99">
        <f>'Encargos e Benefícios'!P55*'Gastos com Pessoal'!$I56</f>
        <v>0</v>
      </c>
      <c r="K56" s="99">
        <f>'Encargos e Benefícios'!Q55*'Gastos com Pessoal'!$I56</f>
        <v>0</v>
      </c>
      <c r="L56" s="99">
        <f>'Encargos e Benefícios'!R55*'Gastos com Pessoal'!$I56</f>
        <v>0</v>
      </c>
      <c r="M56" s="244"/>
      <c r="N56" s="271"/>
      <c r="O56" s="99">
        <f>('Encargos e Benefícios'!P55+'Gastos com Pessoal'!J56)*'Gastos com Pessoal'!$N56</f>
        <v>0</v>
      </c>
      <c r="P56" s="99">
        <f>('Encargos e Benefícios'!Q55+'Gastos com Pessoal'!K56)*'Gastos com Pessoal'!$N56</f>
        <v>0</v>
      </c>
      <c r="Q56" s="278">
        <f>(L56+'Encargos e Benefícios'!R55)*'Gastos com Pessoal'!N56</f>
        <v>0</v>
      </c>
      <c r="R56" s="244"/>
      <c r="S56" s="271"/>
      <c r="T56" s="99">
        <v>0</v>
      </c>
      <c r="U56" s="99">
        <v>0</v>
      </c>
      <c r="V56" s="278">
        <v>0</v>
      </c>
      <c r="W56" s="12">
        <f>'Encargos e Benefícios'!D55</f>
        <v>0</v>
      </c>
      <c r="X56" s="12">
        <f>IF('Encargos e Benefícios'!C55=0,0,'Encargos e Benefícios'!O55/'Encargos e Benefícios'!C55)</f>
        <v>0</v>
      </c>
      <c r="Y56" s="280">
        <f>IF('Encargos e Benefícios'!C55=0,0,'Encargos e Benefícios'!U55/'Encargos e Benefícios'!C55)</f>
        <v>0</v>
      </c>
      <c r="Z56" s="281">
        <f>IF('Encargos e Benefícios'!C55=0,0,'Encargos e Benefícios'!V55/'Encargos e Benefícios'!C55)</f>
        <v>0</v>
      </c>
      <c r="AA56" s="61"/>
      <c r="AB56" s="60"/>
      <c r="AC56" s="60"/>
      <c r="AD56" s="61"/>
      <c r="AE56" s="12">
        <f t="shared" si="12"/>
        <v>0</v>
      </c>
      <c r="AF56" s="12">
        <f t="shared" si="13"/>
        <v>0</v>
      </c>
      <c r="AG56" s="12">
        <f>IF('Encargos e Benefícios'!$C55=0,0,$Y56+SUM(J56:L56)/$D56)</f>
        <v>0</v>
      </c>
      <c r="AH56" s="245">
        <f>IF('Encargos e Benefícios'!$C55=0,0,SUM(AE56:AG56))</f>
        <v>0</v>
      </c>
      <c r="AI56" s="12">
        <f t="shared" si="14"/>
        <v>0</v>
      </c>
      <c r="AJ56" s="12">
        <f t="shared" si="15"/>
        <v>0</v>
      </c>
      <c r="AK56" s="12">
        <f>IF('Encargos e Benefícios'!$C55=0,0,$AG56+SUM(O56:Q56)/$D56)</f>
        <v>0</v>
      </c>
      <c r="AL56" s="245">
        <f>IF('Encargos e Benefícios'!$C55=0,0,SUM(AI56:AK56))</f>
        <v>0</v>
      </c>
      <c r="AM56" s="12">
        <f t="shared" si="16"/>
        <v>0</v>
      </c>
      <c r="AN56" s="12">
        <f t="shared" si="17"/>
        <v>0</v>
      </c>
      <c r="AO56" s="12">
        <f>IF('Encargos e Benefícios'!$C55=0,0,$AK56+SUM(T56:V56)/$D56)</f>
        <v>0</v>
      </c>
      <c r="AP56" s="245">
        <f>IF('Encargos e Benefícios'!$C55=0,0,SUM(AM56:AO56))</f>
        <v>0</v>
      </c>
      <c r="AQ56" s="61"/>
      <c r="AR56" s="61"/>
    </row>
    <row r="57" spans="1:44" ht="12.75" hidden="1">
      <c r="A57" s="100">
        <v>51</v>
      </c>
      <c r="B57" s="13">
        <f>'Encargos e Benefícios'!B56</f>
        <v>0</v>
      </c>
      <c r="C57" s="68"/>
      <c r="D57" s="10">
        <f>'Encargos e Benefícios'!C56</f>
        <v>0</v>
      </c>
      <c r="E57" s="70"/>
      <c r="F57" s="244"/>
      <c r="G57" s="242"/>
      <c r="H57" s="244"/>
      <c r="I57" s="271"/>
      <c r="J57" s="99">
        <f>'Encargos e Benefícios'!P56*'Gastos com Pessoal'!$I57</f>
        <v>0</v>
      </c>
      <c r="K57" s="99">
        <f>'Encargos e Benefícios'!Q56*'Gastos com Pessoal'!$I57</f>
        <v>0</v>
      </c>
      <c r="L57" s="99">
        <f>'Encargos e Benefícios'!R56*'Gastos com Pessoal'!$I57</f>
        <v>0</v>
      </c>
      <c r="M57" s="244"/>
      <c r="N57" s="271"/>
      <c r="O57" s="99">
        <f>('Encargos e Benefícios'!P56+'Gastos com Pessoal'!J57)*'Gastos com Pessoal'!$N57</f>
        <v>0</v>
      </c>
      <c r="P57" s="99">
        <f>('Encargos e Benefícios'!Q56+'Gastos com Pessoal'!K57)*'Gastos com Pessoal'!$N57</f>
        <v>0</v>
      </c>
      <c r="Q57" s="278">
        <f>(L57+'Encargos e Benefícios'!R56)*'Gastos com Pessoal'!N57</f>
        <v>0</v>
      </c>
      <c r="R57" s="244"/>
      <c r="S57" s="271"/>
      <c r="T57" s="99">
        <v>0</v>
      </c>
      <c r="U57" s="99">
        <v>0</v>
      </c>
      <c r="V57" s="278">
        <v>0</v>
      </c>
      <c r="W57" s="12">
        <f>'Encargos e Benefícios'!D56</f>
        <v>0</v>
      </c>
      <c r="X57" s="12">
        <f>IF('Encargos e Benefícios'!C56=0,0,'Encargos e Benefícios'!O56/'Encargos e Benefícios'!C56)</f>
        <v>0</v>
      </c>
      <c r="Y57" s="280">
        <f>IF('Encargos e Benefícios'!C56=0,0,'Encargos e Benefícios'!U56/'Encargos e Benefícios'!C56)</f>
        <v>0</v>
      </c>
      <c r="Z57" s="281">
        <f>IF('Encargos e Benefícios'!C56=0,0,'Encargos e Benefícios'!V56/'Encargos e Benefícios'!C56)</f>
        <v>0</v>
      </c>
      <c r="AA57" s="61"/>
      <c r="AB57" s="60"/>
      <c r="AC57" s="60"/>
      <c r="AD57" s="61"/>
      <c r="AE57" s="12">
        <f t="shared" si="12"/>
        <v>0</v>
      </c>
      <c r="AF57" s="12">
        <f t="shared" si="13"/>
        <v>0</v>
      </c>
      <c r="AG57" s="12">
        <f>IF('Encargos e Benefícios'!$C56=0,0,$Y57+SUM(J57:L57)/$D57)</f>
        <v>0</v>
      </c>
      <c r="AH57" s="245">
        <f>IF('Encargos e Benefícios'!$C56=0,0,SUM(AE57:AG57))</f>
        <v>0</v>
      </c>
      <c r="AI57" s="12">
        <f t="shared" si="14"/>
        <v>0</v>
      </c>
      <c r="AJ57" s="12">
        <f t="shared" si="15"/>
        <v>0</v>
      </c>
      <c r="AK57" s="12">
        <f>IF('Encargos e Benefícios'!$C56=0,0,$AG57+SUM(O57:Q57)/$D57)</f>
        <v>0</v>
      </c>
      <c r="AL57" s="245">
        <f>IF('Encargos e Benefícios'!$C56=0,0,SUM(AI57:AK57))</f>
        <v>0</v>
      </c>
      <c r="AM57" s="12">
        <f t="shared" si="16"/>
        <v>0</v>
      </c>
      <c r="AN57" s="12">
        <f t="shared" si="17"/>
        <v>0</v>
      </c>
      <c r="AO57" s="12">
        <f>IF('Encargos e Benefícios'!$C56=0,0,$AK57+SUM(T57:V57)/$D57)</f>
        <v>0</v>
      </c>
      <c r="AP57" s="245">
        <f>IF('Encargos e Benefícios'!$C56=0,0,SUM(AM57:AO57))</f>
        <v>0</v>
      </c>
      <c r="AQ57" s="61"/>
      <c r="AR57" s="61"/>
    </row>
    <row r="58" spans="1:44" ht="12.75" hidden="1">
      <c r="A58" s="100">
        <v>52</v>
      </c>
      <c r="B58" s="13">
        <f>'Encargos e Benefícios'!B57</f>
        <v>0</v>
      </c>
      <c r="C58" s="68"/>
      <c r="D58" s="10">
        <f>'Encargos e Benefícios'!C57</f>
        <v>0</v>
      </c>
      <c r="E58" s="70"/>
      <c r="F58" s="244"/>
      <c r="G58" s="242"/>
      <c r="H58" s="244"/>
      <c r="I58" s="271"/>
      <c r="J58" s="99">
        <f>'Encargos e Benefícios'!P57*'Gastos com Pessoal'!$I58</f>
        <v>0</v>
      </c>
      <c r="K58" s="99">
        <f>'Encargos e Benefícios'!Q57*'Gastos com Pessoal'!$I58</f>
        <v>0</v>
      </c>
      <c r="L58" s="99">
        <f>'Encargos e Benefícios'!R57*'Gastos com Pessoal'!$I58</f>
        <v>0</v>
      </c>
      <c r="M58" s="244"/>
      <c r="N58" s="271"/>
      <c r="O58" s="99">
        <f>('Encargos e Benefícios'!P57+'Gastos com Pessoal'!J58)*'Gastos com Pessoal'!$N58</f>
        <v>0</v>
      </c>
      <c r="P58" s="99">
        <f>('Encargos e Benefícios'!Q57+'Gastos com Pessoal'!K58)*'Gastos com Pessoal'!$N58</f>
        <v>0</v>
      </c>
      <c r="Q58" s="278">
        <f>(L58+'Encargos e Benefícios'!R57)*'Gastos com Pessoal'!N58</f>
        <v>0</v>
      </c>
      <c r="R58" s="244"/>
      <c r="S58" s="271"/>
      <c r="T58" s="99">
        <v>0</v>
      </c>
      <c r="U58" s="99">
        <v>0</v>
      </c>
      <c r="V58" s="278">
        <v>0</v>
      </c>
      <c r="W58" s="12">
        <f>'Encargos e Benefícios'!D57</f>
        <v>0</v>
      </c>
      <c r="X58" s="12">
        <f>IF('Encargos e Benefícios'!C57=0,0,'Encargos e Benefícios'!O57/'Encargos e Benefícios'!C57)</f>
        <v>0</v>
      </c>
      <c r="Y58" s="280">
        <f>IF('Encargos e Benefícios'!C57=0,0,'Encargos e Benefícios'!U57/'Encargos e Benefícios'!C57)</f>
        <v>0</v>
      </c>
      <c r="Z58" s="281">
        <f>IF('Encargos e Benefícios'!C57=0,0,'Encargos e Benefícios'!V57/'Encargos e Benefícios'!C57)</f>
        <v>0</v>
      </c>
      <c r="AA58" s="61"/>
      <c r="AB58" s="60"/>
      <c r="AC58" s="60"/>
      <c r="AD58" s="61"/>
      <c r="AE58" s="12">
        <f t="shared" si="12"/>
        <v>0</v>
      </c>
      <c r="AF58" s="12">
        <f t="shared" si="13"/>
        <v>0</v>
      </c>
      <c r="AG58" s="12">
        <f>IF('Encargos e Benefícios'!$C57=0,0,$Y58+SUM(J58:L58)/$D58)</f>
        <v>0</v>
      </c>
      <c r="AH58" s="245">
        <f>IF('Encargos e Benefícios'!$C57=0,0,SUM(AE58:AG58))</f>
        <v>0</v>
      </c>
      <c r="AI58" s="12">
        <f t="shared" si="14"/>
        <v>0</v>
      </c>
      <c r="AJ58" s="12">
        <f t="shared" si="15"/>
        <v>0</v>
      </c>
      <c r="AK58" s="12">
        <f>IF('Encargos e Benefícios'!$C57=0,0,$AG58+SUM(O58:Q58)/$D58)</f>
        <v>0</v>
      </c>
      <c r="AL58" s="245">
        <f>IF('Encargos e Benefícios'!$C57=0,0,SUM(AI58:AK58))</f>
        <v>0</v>
      </c>
      <c r="AM58" s="12">
        <f t="shared" si="16"/>
        <v>0</v>
      </c>
      <c r="AN58" s="12">
        <f t="shared" si="17"/>
        <v>0</v>
      </c>
      <c r="AO58" s="12">
        <f>IF('Encargos e Benefícios'!$C57=0,0,$AK58+SUM(T58:V58)/$D58)</f>
        <v>0</v>
      </c>
      <c r="AP58" s="245">
        <f>IF('Encargos e Benefícios'!$C57=0,0,SUM(AM58:AO58))</f>
        <v>0</v>
      </c>
      <c r="AQ58" s="61"/>
      <c r="AR58" s="61"/>
    </row>
    <row r="59" spans="1:44" ht="12.75" hidden="1">
      <c r="A59" s="100">
        <v>53</v>
      </c>
      <c r="B59" s="13">
        <f>'Encargos e Benefícios'!B58</f>
        <v>0</v>
      </c>
      <c r="C59" s="68"/>
      <c r="D59" s="10">
        <f>'Encargos e Benefícios'!C58</f>
        <v>0</v>
      </c>
      <c r="E59" s="70"/>
      <c r="F59" s="244"/>
      <c r="G59" s="242"/>
      <c r="H59" s="244"/>
      <c r="I59" s="271"/>
      <c r="J59" s="99">
        <f>'Encargos e Benefícios'!P58*'Gastos com Pessoal'!$I59</f>
        <v>0</v>
      </c>
      <c r="K59" s="99">
        <f>'Encargos e Benefícios'!Q58*'Gastos com Pessoal'!$I59</f>
        <v>0</v>
      </c>
      <c r="L59" s="99">
        <f>'Encargos e Benefícios'!R58*'Gastos com Pessoal'!$I59</f>
        <v>0</v>
      </c>
      <c r="M59" s="244"/>
      <c r="N59" s="271"/>
      <c r="O59" s="99">
        <f>('Encargos e Benefícios'!P58+'Gastos com Pessoal'!J59)*'Gastos com Pessoal'!$N59</f>
        <v>0</v>
      </c>
      <c r="P59" s="99">
        <f>('Encargos e Benefícios'!Q58+'Gastos com Pessoal'!K59)*'Gastos com Pessoal'!$N59</f>
        <v>0</v>
      </c>
      <c r="Q59" s="278">
        <f>(L59+'Encargos e Benefícios'!R58)*'Gastos com Pessoal'!N59</f>
        <v>0</v>
      </c>
      <c r="R59" s="244"/>
      <c r="S59" s="271"/>
      <c r="T59" s="99">
        <v>0</v>
      </c>
      <c r="U59" s="99">
        <v>0</v>
      </c>
      <c r="V59" s="278">
        <v>0</v>
      </c>
      <c r="W59" s="12">
        <f>'Encargos e Benefícios'!D58</f>
        <v>0</v>
      </c>
      <c r="X59" s="12">
        <f>IF('Encargos e Benefícios'!C58=0,0,'Encargos e Benefícios'!O58/'Encargos e Benefícios'!C58)</f>
        <v>0</v>
      </c>
      <c r="Y59" s="280">
        <f>IF('Encargos e Benefícios'!C58=0,0,'Encargos e Benefícios'!U58/'Encargos e Benefícios'!C58)</f>
        <v>0</v>
      </c>
      <c r="Z59" s="281">
        <f>IF('Encargos e Benefícios'!C58=0,0,'Encargos e Benefícios'!V58/'Encargos e Benefícios'!C58)</f>
        <v>0</v>
      </c>
      <c r="AA59" s="61"/>
      <c r="AB59" s="60"/>
      <c r="AC59" s="60"/>
      <c r="AD59" s="61"/>
      <c r="AE59" s="12">
        <f t="shared" si="12"/>
        <v>0</v>
      </c>
      <c r="AF59" s="12">
        <f t="shared" si="13"/>
        <v>0</v>
      </c>
      <c r="AG59" s="12">
        <f>IF('Encargos e Benefícios'!$C58=0,0,$Y59+SUM(J59:L59)/$D59)</f>
        <v>0</v>
      </c>
      <c r="AH59" s="245">
        <f>IF('Encargos e Benefícios'!$C58=0,0,SUM(AE59:AG59))</f>
        <v>0</v>
      </c>
      <c r="AI59" s="12">
        <f t="shared" si="14"/>
        <v>0</v>
      </c>
      <c r="AJ59" s="12">
        <f t="shared" si="15"/>
        <v>0</v>
      </c>
      <c r="AK59" s="12">
        <f>IF('Encargos e Benefícios'!$C58=0,0,$AG59+SUM(O59:Q59)/$D59)</f>
        <v>0</v>
      </c>
      <c r="AL59" s="245">
        <f>IF('Encargos e Benefícios'!$C58=0,0,SUM(AI59:AK59))</f>
        <v>0</v>
      </c>
      <c r="AM59" s="12">
        <f t="shared" si="16"/>
        <v>0</v>
      </c>
      <c r="AN59" s="12">
        <f t="shared" si="17"/>
        <v>0</v>
      </c>
      <c r="AO59" s="12">
        <f>IF('Encargos e Benefícios'!$C58=0,0,$AK59+SUM(T59:V59)/$D59)</f>
        <v>0</v>
      </c>
      <c r="AP59" s="245">
        <f>IF('Encargos e Benefícios'!$C58=0,0,SUM(AM59:AO59))</f>
        <v>0</v>
      </c>
      <c r="AQ59" s="61"/>
      <c r="AR59" s="61"/>
    </row>
    <row r="60" spans="1:44" ht="12.75" hidden="1">
      <c r="A60" s="100">
        <v>54</v>
      </c>
      <c r="B60" s="13">
        <f>'Encargos e Benefícios'!B59</f>
        <v>0</v>
      </c>
      <c r="C60" s="68"/>
      <c r="D60" s="10">
        <f>'Encargos e Benefícios'!C59</f>
        <v>0</v>
      </c>
      <c r="E60" s="70"/>
      <c r="F60" s="244"/>
      <c r="G60" s="242"/>
      <c r="H60" s="244"/>
      <c r="I60" s="271"/>
      <c r="J60" s="99">
        <f>'Encargos e Benefícios'!P59*'Gastos com Pessoal'!$I60</f>
        <v>0</v>
      </c>
      <c r="K60" s="99">
        <f>'Encargos e Benefícios'!Q59*'Gastos com Pessoal'!$I60</f>
        <v>0</v>
      </c>
      <c r="L60" s="99">
        <f>'Encargos e Benefícios'!R59*'Gastos com Pessoal'!$I60</f>
        <v>0</v>
      </c>
      <c r="M60" s="244"/>
      <c r="N60" s="271"/>
      <c r="O60" s="99">
        <f>('Encargos e Benefícios'!P59+'Gastos com Pessoal'!J60)*'Gastos com Pessoal'!$N60</f>
        <v>0</v>
      </c>
      <c r="P60" s="99">
        <f>('Encargos e Benefícios'!Q59+'Gastos com Pessoal'!K60)*'Gastos com Pessoal'!$N60</f>
        <v>0</v>
      </c>
      <c r="Q60" s="278">
        <f>(L60+'Encargos e Benefícios'!R59)*'Gastos com Pessoal'!N60</f>
        <v>0</v>
      </c>
      <c r="R60" s="244"/>
      <c r="S60" s="271"/>
      <c r="T60" s="99">
        <v>0</v>
      </c>
      <c r="U60" s="99">
        <v>0</v>
      </c>
      <c r="V60" s="278">
        <v>0</v>
      </c>
      <c r="W60" s="12">
        <f>'Encargos e Benefícios'!D59</f>
        <v>0</v>
      </c>
      <c r="X60" s="12">
        <f>IF('Encargos e Benefícios'!C59=0,0,'Encargos e Benefícios'!O59/'Encargos e Benefícios'!C59)</f>
        <v>0</v>
      </c>
      <c r="Y60" s="280">
        <f>IF('Encargos e Benefícios'!C59=0,0,'Encargos e Benefícios'!U59/'Encargos e Benefícios'!C59)</f>
        <v>0</v>
      </c>
      <c r="Z60" s="281">
        <f>IF('Encargos e Benefícios'!C59=0,0,'Encargos e Benefícios'!V59/'Encargos e Benefícios'!C59)</f>
        <v>0</v>
      </c>
      <c r="AA60" s="61"/>
      <c r="AB60" s="60"/>
      <c r="AC60" s="60"/>
      <c r="AD60" s="61"/>
      <c r="AE60" s="12">
        <f t="shared" si="12"/>
        <v>0</v>
      </c>
      <c r="AF60" s="12">
        <f t="shared" si="13"/>
        <v>0</v>
      </c>
      <c r="AG60" s="12">
        <f>IF('Encargos e Benefícios'!$C59=0,0,$Y60+SUM(J60:L60)/$D60)</f>
        <v>0</v>
      </c>
      <c r="AH60" s="245">
        <f>IF('Encargos e Benefícios'!$C59=0,0,SUM(AE60:AG60))</f>
        <v>0</v>
      </c>
      <c r="AI60" s="12">
        <f t="shared" si="14"/>
        <v>0</v>
      </c>
      <c r="AJ60" s="12">
        <f t="shared" si="15"/>
        <v>0</v>
      </c>
      <c r="AK60" s="12">
        <f>IF('Encargos e Benefícios'!$C59=0,0,$AG60+SUM(O60:Q60)/$D60)</f>
        <v>0</v>
      </c>
      <c r="AL60" s="245">
        <f>IF('Encargos e Benefícios'!$C59=0,0,SUM(AI60:AK60))</f>
        <v>0</v>
      </c>
      <c r="AM60" s="12">
        <f t="shared" si="16"/>
        <v>0</v>
      </c>
      <c r="AN60" s="12">
        <f t="shared" si="17"/>
        <v>0</v>
      </c>
      <c r="AO60" s="12">
        <f>IF('Encargos e Benefícios'!$C59=0,0,$AK60+SUM(T60:V60)/$D60)</f>
        <v>0</v>
      </c>
      <c r="AP60" s="245">
        <f>IF('Encargos e Benefícios'!$C59=0,0,SUM(AM60:AO60))</f>
        <v>0</v>
      </c>
      <c r="AQ60" s="61"/>
      <c r="AR60" s="61"/>
    </row>
    <row r="61" spans="1:44" ht="12.75" hidden="1">
      <c r="A61" s="100">
        <v>55</v>
      </c>
      <c r="B61" s="13">
        <f>'Encargos e Benefícios'!B60</f>
        <v>0</v>
      </c>
      <c r="C61" s="68"/>
      <c r="D61" s="10">
        <f>'Encargos e Benefícios'!C60</f>
        <v>0</v>
      </c>
      <c r="E61" s="70"/>
      <c r="F61" s="244"/>
      <c r="G61" s="242"/>
      <c r="H61" s="244"/>
      <c r="I61" s="271"/>
      <c r="J61" s="99">
        <f>'Encargos e Benefícios'!P60*'Gastos com Pessoal'!$I61</f>
        <v>0</v>
      </c>
      <c r="K61" s="99">
        <f>'Encargos e Benefícios'!Q60*'Gastos com Pessoal'!$I61</f>
        <v>0</v>
      </c>
      <c r="L61" s="99">
        <f>'Encargos e Benefícios'!R60*'Gastos com Pessoal'!$I61</f>
        <v>0</v>
      </c>
      <c r="M61" s="244"/>
      <c r="N61" s="271"/>
      <c r="O61" s="99">
        <f>('Encargos e Benefícios'!P60+'Gastos com Pessoal'!J61)*'Gastos com Pessoal'!$N61</f>
        <v>0</v>
      </c>
      <c r="P61" s="99">
        <f>('Encargos e Benefícios'!Q60+'Gastos com Pessoal'!K61)*'Gastos com Pessoal'!$N61</f>
        <v>0</v>
      </c>
      <c r="Q61" s="278">
        <f>(L61+'Encargos e Benefícios'!R60)*'Gastos com Pessoal'!N61</f>
        <v>0</v>
      </c>
      <c r="R61" s="244"/>
      <c r="S61" s="271"/>
      <c r="T61" s="99">
        <v>0</v>
      </c>
      <c r="U61" s="99">
        <v>0</v>
      </c>
      <c r="V61" s="278">
        <v>0</v>
      </c>
      <c r="W61" s="12">
        <f>'Encargos e Benefícios'!D60</f>
        <v>0</v>
      </c>
      <c r="X61" s="12">
        <f>IF('Encargos e Benefícios'!C60=0,0,'Encargos e Benefícios'!O60/'Encargos e Benefícios'!C60)</f>
        <v>0</v>
      </c>
      <c r="Y61" s="280">
        <f>IF('Encargos e Benefícios'!C60=0,0,'Encargos e Benefícios'!U60/'Encargos e Benefícios'!C60)</f>
        <v>0</v>
      </c>
      <c r="Z61" s="281">
        <f>IF('Encargos e Benefícios'!C60=0,0,'Encargos e Benefícios'!V60/'Encargos e Benefícios'!C60)</f>
        <v>0</v>
      </c>
      <c r="AA61" s="61"/>
      <c r="AB61" s="60"/>
      <c r="AC61" s="60"/>
      <c r="AD61" s="61"/>
      <c r="AE61" s="12">
        <f t="shared" si="12"/>
        <v>0</v>
      </c>
      <c r="AF61" s="12">
        <f t="shared" si="13"/>
        <v>0</v>
      </c>
      <c r="AG61" s="12">
        <f>IF('Encargos e Benefícios'!$C60=0,0,$Y61+SUM(J61:L61)/$D61)</f>
        <v>0</v>
      </c>
      <c r="AH61" s="245">
        <f>IF('Encargos e Benefícios'!$C60=0,0,SUM(AE61:AG61))</f>
        <v>0</v>
      </c>
      <c r="AI61" s="12">
        <f t="shared" si="14"/>
        <v>0</v>
      </c>
      <c r="AJ61" s="12">
        <f t="shared" si="15"/>
        <v>0</v>
      </c>
      <c r="AK61" s="12">
        <f>IF('Encargos e Benefícios'!$C60=0,0,$AG61+SUM(O61:Q61)/$D61)</f>
        <v>0</v>
      </c>
      <c r="AL61" s="245">
        <f>IF('Encargos e Benefícios'!$C60=0,0,SUM(AI61:AK61))</f>
        <v>0</v>
      </c>
      <c r="AM61" s="12">
        <f t="shared" si="16"/>
        <v>0</v>
      </c>
      <c r="AN61" s="12">
        <f t="shared" si="17"/>
        <v>0</v>
      </c>
      <c r="AO61" s="12">
        <f>IF('Encargos e Benefícios'!$C60=0,0,$AK61+SUM(T61:V61)/$D61)</f>
        <v>0</v>
      </c>
      <c r="AP61" s="245">
        <f>IF('Encargos e Benefícios'!$C60=0,0,SUM(AM61:AO61))</f>
        <v>0</v>
      </c>
      <c r="AQ61" s="61"/>
      <c r="AR61" s="61"/>
    </row>
    <row r="62" spans="1:44" ht="12.75" hidden="1">
      <c r="A62" s="100">
        <v>56</v>
      </c>
      <c r="B62" s="13">
        <f>'Encargos e Benefícios'!B61</f>
        <v>0</v>
      </c>
      <c r="C62" s="68"/>
      <c r="D62" s="10">
        <f>'Encargos e Benefícios'!C61</f>
        <v>0</v>
      </c>
      <c r="E62" s="70"/>
      <c r="F62" s="244"/>
      <c r="G62" s="242"/>
      <c r="H62" s="244"/>
      <c r="I62" s="271"/>
      <c r="J62" s="99">
        <f>'Encargos e Benefícios'!P61*'Gastos com Pessoal'!$I62</f>
        <v>0</v>
      </c>
      <c r="K62" s="99">
        <f>'Encargos e Benefícios'!Q61*'Gastos com Pessoal'!$I62</f>
        <v>0</v>
      </c>
      <c r="L62" s="99">
        <f>'Encargos e Benefícios'!R61*'Gastos com Pessoal'!$I62</f>
        <v>0</v>
      </c>
      <c r="M62" s="244"/>
      <c r="N62" s="271"/>
      <c r="O62" s="99">
        <f>('Encargos e Benefícios'!P61+'Gastos com Pessoal'!J62)*'Gastos com Pessoal'!$N62</f>
        <v>0</v>
      </c>
      <c r="P62" s="99">
        <f>('Encargos e Benefícios'!Q61+'Gastos com Pessoal'!K62)*'Gastos com Pessoal'!$N62</f>
        <v>0</v>
      </c>
      <c r="Q62" s="278">
        <f>(L62+'Encargos e Benefícios'!R61)*'Gastos com Pessoal'!N62</f>
        <v>0</v>
      </c>
      <c r="R62" s="244"/>
      <c r="S62" s="271"/>
      <c r="T62" s="99">
        <v>0</v>
      </c>
      <c r="U62" s="99">
        <v>0</v>
      </c>
      <c r="V62" s="278">
        <v>0</v>
      </c>
      <c r="W62" s="12">
        <f>'Encargos e Benefícios'!D61</f>
        <v>0</v>
      </c>
      <c r="X62" s="12">
        <f>IF('Encargos e Benefícios'!C61=0,0,'Encargos e Benefícios'!O61/'Encargos e Benefícios'!C61)</f>
        <v>0</v>
      </c>
      <c r="Y62" s="280">
        <f>IF('Encargos e Benefícios'!C61=0,0,'Encargos e Benefícios'!U61/'Encargos e Benefícios'!C61)</f>
        <v>0</v>
      </c>
      <c r="Z62" s="281">
        <f>IF('Encargos e Benefícios'!C61=0,0,'Encargos e Benefícios'!V61/'Encargos e Benefícios'!C61)</f>
        <v>0</v>
      </c>
      <c r="AA62" s="61"/>
      <c r="AB62" s="60"/>
      <c r="AC62" s="60"/>
      <c r="AD62" s="61"/>
      <c r="AE62" s="12">
        <f t="shared" si="12"/>
        <v>0</v>
      </c>
      <c r="AF62" s="12">
        <f t="shared" si="13"/>
        <v>0</v>
      </c>
      <c r="AG62" s="12">
        <f>IF('Encargos e Benefícios'!$C61=0,0,$Y62+SUM(J62:L62)/$D62)</f>
        <v>0</v>
      </c>
      <c r="AH62" s="245">
        <f>IF('Encargos e Benefícios'!$C61=0,0,SUM(AE62:AG62))</f>
        <v>0</v>
      </c>
      <c r="AI62" s="12">
        <f t="shared" si="14"/>
        <v>0</v>
      </c>
      <c r="AJ62" s="12">
        <f t="shared" si="15"/>
        <v>0</v>
      </c>
      <c r="AK62" s="12">
        <f>IF('Encargos e Benefícios'!$C61=0,0,$AG62+SUM(O62:Q62)/$D62)</f>
        <v>0</v>
      </c>
      <c r="AL62" s="245">
        <f>IF('Encargos e Benefícios'!$C61=0,0,SUM(AI62:AK62))</f>
        <v>0</v>
      </c>
      <c r="AM62" s="12">
        <f t="shared" si="16"/>
        <v>0</v>
      </c>
      <c r="AN62" s="12">
        <f t="shared" si="17"/>
        <v>0</v>
      </c>
      <c r="AO62" s="12">
        <f>IF('Encargos e Benefícios'!$C61=0,0,$AK62+SUM(T62:V62)/$D62)</f>
        <v>0</v>
      </c>
      <c r="AP62" s="245">
        <f>IF('Encargos e Benefícios'!$C61=0,0,SUM(AM62:AO62))</f>
        <v>0</v>
      </c>
      <c r="AQ62" s="61"/>
      <c r="AR62" s="61"/>
    </row>
    <row r="63" spans="1:44" ht="12.75" hidden="1">
      <c r="A63" s="100">
        <v>57</v>
      </c>
      <c r="B63" s="13">
        <f>'Encargos e Benefícios'!B62</f>
        <v>0</v>
      </c>
      <c r="C63" s="68"/>
      <c r="D63" s="10">
        <f>'Encargos e Benefícios'!C62</f>
        <v>0</v>
      </c>
      <c r="E63" s="70"/>
      <c r="F63" s="244"/>
      <c r="G63" s="242"/>
      <c r="H63" s="244"/>
      <c r="I63" s="271"/>
      <c r="J63" s="99">
        <f>'Encargos e Benefícios'!P62*'Gastos com Pessoal'!$I63</f>
        <v>0</v>
      </c>
      <c r="K63" s="99">
        <f>'Encargos e Benefícios'!Q62*'Gastos com Pessoal'!$I63</f>
        <v>0</v>
      </c>
      <c r="L63" s="99">
        <f>'Encargos e Benefícios'!R62*'Gastos com Pessoal'!$I63</f>
        <v>0</v>
      </c>
      <c r="M63" s="244"/>
      <c r="N63" s="271"/>
      <c r="O63" s="99">
        <f>('Encargos e Benefícios'!P62+'Gastos com Pessoal'!J63)*'Gastos com Pessoal'!$N63</f>
        <v>0</v>
      </c>
      <c r="P63" s="99">
        <f>('Encargos e Benefícios'!Q62+'Gastos com Pessoal'!K63)*'Gastos com Pessoal'!$N63</f>
        <v>0</v>
      </c>
      <c r="Q63" s="278">
        <f>(L63+'Encargos e Benefícios'!R62)*'Gastos com Pessoal'!N63</f>
        <v>0</v>
      </c>
      <c r="R63" s="244"/>
      <c r="S63" s="271"/>
      <c r="T63" s="99">
        <v>0</v>
      </c>
      <c r="U63" s="99">
        <v>0</v>
      </c>
      <c r="V63" s="278">
        <v>0</v>
      </c>
      <c r="W63" s="12">
        <f>'Encargos e Benefícios'!D62</f>
        <v>0</v>
      </c>
      <c r="X63" s="12">
        <f>IF('Encargos e Benefícios'!C62=0,0,'Encargos e Benefícios'!O62/'Encargos e Benefícios'!C62)</f>
        <v>0</v>
      </c>
      <c r="Y63" s="280">
        <f>IF('Encargos e Benefícios'!C62=0,0,'Encargos e Benefícios'!U62/'Encargos e Benefícios'!C62)</f>
        <v>0</v>
      </c>
      <c r="Z63" s="281">
        <f>IF('Encargos e Benefícios'!C62=0,0,'Encargos e Benefícios'!V62/'Encargos e Benefícios'!C62)</f>
        <v>0</v>
      </c>
      <c r="AA63" s="61"/>
      <c r="AB63" s="60"/>
      <c r="AC63" s="60"/>
      <c r="AD63" s="61"/>
      <c r="AE63" s="12">
        <f t="shared" si="12"/>
        <v>0</v>
      </c>
      <c r="AF63" s="12">
        <f t="shared" si="13"/>
        <v>0</v>
      </c>
      <c r="AG63" s="12">
        <f>IF('Encargos e Benefícios'!$C62=0,0,$Y63+SUM(J63:L63)/$D63)</f>
        <v>0</v>
      </c>
      <c r="AH63" s="245">
        <f>IF('Encargos e Benefícios'!$C62=0,0,SUM(AE63:AG63))</f>
        <v>0</v>
      </c>
      <c r="AI63" s="12">
        <f t="shared" si="14"/>
        <v>0</v>
      </c>
      <c r="AJ63" s="12">
        <f t="shared" si="15"/>
        <v>0</v>
      </c>
      <c r="AK63" s="12">
        <f>IF('Encargos e Benefícios'!$C62=0,0,$AG63+SUM(O63:Q63)/$D63)</f>
        <v>0</v>
      </c>
      <c r="AL63" s="245">
        <f>IF('Encargos e Benefícios'!$C62=0,0,SUM(AI63:AK63))</f>
        <v>0</v>
      </c>
      <c r="AM63" s="12">
        <f t="shared" si="16"/>
        <v>0</v>
      </c>
      <c r="AN63" s="12">
        <f t="shared" si="17"/>
        <v>0</v>
      </c>
      <c r="AO63" s="12">
        <f>IF('Encargos e Benefícios'!$C62=0,0,$AK63+SUM(T63:V63)/$D63)</f>
        <v>0</v>
      </c>
      <c r="AP63" s="245">
        <f>IF('Encargos e Benefícios'!$C62=0,0,SUM(AM63:AO63))</f>
        <v>0</v>
      </c>
      <c r="AQ63" s="61"/>
      <c r="AR63" s="61"/>
    </row>
    <row r="64" spans="1:44" ht="12.75" hidden="1">
      <c r="A64" s="100">
        <v>58</v>
      </c>
      <c r="B64" s="13">
        <f>'Encargos e Benefícios'!B63</f>
        <v>0</v>
      </c>
      <c r="C64" s="68"/>
      <c r="D64" s="10">
        <f>'Encargos e Benefícios'!C63</f>
        <v>0</v>
      </c>
      <c r="E64" s="70"/>
      <c r="F64" s="244"/>
      <c r="G64" s="242"/>
      <c r="H64" s="244"/>
      <c r="I64" s="271"/>
      <c r="J64" s="99">
        <f>'Encargos e Benefícios'!P63*'Gastos com Pessoal'!$I64</f>
        <v>0</v>
      </c>
      <c r="K64" s="99">
        <f>'Encargos e Benefícios'!Q63*'Gastos com Pessoal'!$I64</f>
        <v>0</v>
      </c>
      <c r="L64" s="99">
        <f>'Encargos e Benefícios'!R63*'Gastos com Pessoal'!$I64</f>
        <v>0</v>
      </c>
      <c r="M64" s="244"/>
      <c r="N64" s="271"/>
      <c r="O64" s="99">
        <f>('Encargos e Benefícios'!P63+'Gastos com Pessoal'!J64)*'Gastos com Pessoal'!$N64</f>
        <v>0</v>
      </c>
      <c r="P64" s="99">
        <f>('Encargos e Benefícios'!Q63+'Gastos com Pessoal'!K64)*'Gastos com Pessoal'!$N64</f>
        <v>0</v>
      </c>
      <c r="Q64" s="278">
        <f>(L64+'Encargos e Benefícios'!R63)*'Gastos com Pessoal'!N64</f>
        <v>0</v>
      </c>
      <c r="R64" s="244"/>
      <c r="S64" s="271"/>
      <c r="T64" s="99">
        <v>0</v>
      </c>
      <c r="U64" s="99">
        <v>0</v>
      </c>
      <c r="V64" s="278">
        <v>0</v>
      </c>
      <c r="W64" s="12">
        <f>'Encargos e Benefícios'!D63</f>
        <v>0</v>
      </c>
      <c r="X64" s="12">
        <f>IF('Encargos e Benefícios'!C63=0,0,'Encargos e Benefícios'!O63/'Encargos e Benefícios'!C63)</f>
        <v>0</v>
      </c>
      <c r="Y64" s="280">
        <f>IF('Encargos e Benefícios'!C63=0,0,'Encargos e Benefícios'!U63/'Encargos e Benefícios'!C63)</f>
        <v>0</v>
      </c>
      <c r="Z64" s="281">
        <f>IF('Encargos e Benefícios'!C63=0,0,'Encargos e Benefícios'!V63/'Encargos e Benefícios'!C63)</f>
        <v>0</v>
      </c>
      <c r="AA64" s="61"/>
      <c r="AB64" s="60"/>
      <c r="AC64" s="60"/>
      <c r="AD64" s="61"/>
      <c r="AE64" s="12">
        <f t="shared" si="12"/>
        <v>0</v>
      </c>
      <c r="AF64" s="12">
        <f t="shared" si="13"/>
        <v>0</v>
      </c>
      <c r="AG64" s="12">
        <f>IF('Encargos e Benefícios'!$C63=0,0,$Y64+SUM(J64:L64)/$D64)</f>
        <v>0</v>
      </c>
      <c r="AH64" s="245">
        <f>IF('Encargos e Benefícios'!$C63=0,0,SUM(AE64:AG64))</f>
        <v>0</v>
      </c>
      <c r="AI64" s="12">
        <f t="shared" si="14"/>
        <v>0</v>
      </c>
      <c r="AJ64" s="12">
        <f t="shared" si="15"/>
        <v>0</v>
      </c>
      <c r="AK64" s="12">
        <f>IF('Encargos e Benefícios'!$C63=0,0,$AG64+SUM(O64:Q64)/$D64)</f>
        <v>0</v>
      </c>
      <c r="AL64" s="245">
        <f>IF('Encargos e Benefícios'!$C63=0,0,SUM(AI64:AK64))</f>
        <v>0</v>
      </c>
      <c r="AM64" s="12">
        <f t="shared" si="16"/>
        <v>0</v>
      </c>
      <c r="AN64" s="12">
        <f t="shared" si="17"/>
        <v>0</v>
      </c>
      <c r="AO64" s="12">
        <f>IF('Encargos e Benefícios'!$C63=0,0,$AK64+SUM(T64:V64)/$D64)</f>
        <v>0</v>
      </c>
      <c r="AP64" s="245">
        <f>IF('Encargos e Benefícios'!$C63=0,0,SUM(AM64:AO64))</f>
        <v>0</v>
      </c>
      <c r="AQ64" s="61"/>
      <c r="AR64" s="61"/>
    </row>
    <row r="65" spans="1:44" ht="12.75" hidden="1">
      <c r="A65" s="100">
        <v>59</v>
      </c>
      <c r="B65" s="13">
        <f>'Encargos e Benefícios'!B64</f>
        <v>0</v>
      </c>
      <c r="C65" s="68"/>
      <c r="D65" s="10">
        <f>'Encargos e Benefícios'!C64</f>
        <v>0</v>
      </c>
      <c r="E65" s="70"/>
      <c r="F65" s="244"/>
      <c r="G65" s="242"/>
      <c r="H65" s="244"/>
      <c r="I65" s="271"/>
      <c r="J65" s="99">
        <f>'Encargos e Benefícios'!P64*'Gastos com Pessoal'!$I65</f>
        <v>0</v>
      </c>
      <c r="K65" s="99">
        <f>'Encargos e Benefícios'!Q64*'Gastos com Pessoal'!$I65</f>
        <v>0</v>
      </c>
      <c r="L65" s="99">
        <f>'Encargos e Benefícios'!R64*'Gastos com Pessoal'!$I65</f>
        <v>0</v>
      </c>
      <c r="M65" s="244"/>
      <c r="N65" s="271"/>
      <c r="O65" s="99">
        <f>('Encargos e Benefícios'!P64+'Gastos com Pessoal'!J65)*'Gastos com Pessoal'!$N65</f>
        <v>0</v>
      </c>
      <c r="P65" s="99">
        <f>('Encargos e Benefícios'!Q64+'Gastos com Pessoal'!K65)*'Gastos com Pessoal'!$N65</f>
        <v>0</v>
      </c>
      <c r="Q65" s="278">
        <f>(L65+'Encargos e Benefícios'!R64)*'Gastos com Pessoal'!N65</f>
        <v>0</v>
      </c>
      <c r="R65" s="244"/>
      <c r="S65" s="271"/>
      <c r="T65" s="99">
        <v>0</v>
      </c>
      <c r="U65" s="99">
        <v>0</v>
      </c>
      <c r="V65" s="278">
        <v>0</v>
      </c>
      <c r="W65" s="12">
        <f>'Encargos e Benefícios'!D64</f>
        <v>0</v>
      </c>
      <c r="X65" s="12">
        <f>IF('Encargos e Benefícios'!C64=0,0,'Encargos e Benefícios'!O64/'Encargos e Benefícios'!C64)</f>
        <v>0</v>
      </c>
      <c r="Y65" s="280">
        <f>IF('Encargos e Benefícios'!C64=0,0,'Encargos e Benefícios'!U64/'Encargos e Benefícios'!C64)</f>
        <v>0</v>
      </c>
      <c r="Z65" s="281">
        <f>IF('Encargos e Benefícios'!C64=0,0,'Encargos e Benefícios'!V64/'Encargos e Benefícios'!C64)</f>
        <v>0</v>
      </c>
      <c r="AA65" s="61"/>
      <c r="AB65" s="60"/>
      <c r="AC65" s="60"/>
      <c r="AD65" s="61"/>
      <c r="AE65" s="12">
        <f t="shared" si="12"/>
        <v>0</v>
      </c>
      <c r="AF65" s="12">
        <f t="shared" si="13"/>
        <v>0</v>
      </c>
      <c r="AG65" s="12">
        <f>IF('Encargos e Benefícios'!$C64=0,0,$Y65+SUM(J65:L65)/$D65)</f>
        <v>0</v>
      </c>
      <c r="AH65" s="245">
        <f>IF('Encargos e Benefícios'!$C64=0,0,SUM(AE65:AG65))</f>
        <v>0</v>
      </c>
      <c r="AI65" s="12">
        <f t="shared" si="14"/>
        <v>0</v>
      </c>
      <c r="AJ65" s="12">
        <f t="shared" si="15"/>
        <v>0</v>
      </c>
      <c r="AK65" s="12">
        <f>IF('Encargos e Benefícios'!$C64=0,0,$AG65+SUM(O65:Q65)/$D65)</f>
        <v>0</v>
      </c>
      <c r="AL65" s="245">
        <f>IF('Encargos e Benefícios'!$C64=0,0,SUM(AI65:AK65))</f>
        <v>0</v>
      </c>
      <c r="AM65" s="12">
        <f t="shared" si="16"/>
        <v>0</v>
      </c>
      <c r="AN65" s="12">
        <f t="shared" si="17"/>
        <v>0</v>
      </c>
      <c r="AO65" s="12">
        <f>IF('Encargos e Benefícios'!$C64=0,0,$AK65+SUM(T65:V65)/$D65)</f>
        <v>0</v>
      </c>
      <c r="AP65" s="245">
        <f>IF('Encargos e Benefícios'!$C64=0,0,SUM(AM65:AO65))</f>
        <v>0</v>
      </c>
      <c r="AQ65" s="61"/>
      <c r="AR65" s="61"/>
    </row>
    <row r="66" spans="1:44" ht="12.75" hidden="1">
      <c r="A66" s="100">
        <v>60</v>
      </c>
      <c r="B66" s="13">
        <f>'Encargos e Benefícios'!B65</f>
        <v>0</v>
      </c>
      <c r="C66" s="68"/>
      <c r="D66" s="10">
        <f>'Encargos e Benefícios'!C65</f>
        <v>0</v>
      </c>
      <c r="E66" s="70"/>
      <c r="F66" s="244"/>
      <c r="G66" s="242"/>
      <c r="H66" s="244"/>
      <c r="I66" s="271"/>
      <c r="J66" s="99">
        <f>'Encargos e Benefícios'!P65*'Gastos com Pessoal'!$I66</f>
        <v>0</v>
      </c>
      <c r="K66" s="99">
        <f>'Encargos e Benefícios'!Q65*'Gastos com Pessoal'!$I66</f>
        <v>0</v>
      </c>
      <c r="L66" s="99">
        <f>'Encargos e Benefícios'!R65*'Gastos com Pessoal'!$I66</f>
        <v>0</v>
      </c>
      <c r="M66" s="244"/>
      <c r="N66" s="271"/>
      <c r="O66" s="99">
        <f>('Encargos e Benefícios'!P65+'Gastos com Pessoal'!J66)*'Gastos com Pessoal'!$N66</f>
        <v>0</v>
      </c>
      <c r="P66" s="99">
        <f>('Encargos e Benefícios'!Q65+'Gastos com Pessoal'!K66)*'Gastos com Pessoal'!$N66</f>
        <v>0</v>
      </c>
      <c r="Q66" s="278">
        <f>(L66+'Encargos e Benefícios'!R65)*'Gastos com Pessoal'!N66</f>
        <v>0</v>
      </c>
      <c r="R66" s="244"/>
      <c r="S66" s="271"/>
      <c r="T66" s="99">
        <v>0</v>
      </c>
      <c r="U66" s="99">
        <v>0</v>
      </c>
      <c r="V66" s="278">
        <v>0</v>
      </c>
      <c r="W66" s="12">
        <f>'Encargos e Benefícios'!D65</f>
        <v>0</v>
      </c>
      <c r="X66" s="12">
        <f>IF('Encargos e Benefícios'!C65=0,0,'Encargos e Benefícios'!O65/'Encargos e Benefícios'!C65)</f>
        <v>0</v>
      </c>
      <c r="Y66" s="280">
        <f>IF('Encargos e Benefícios'!C65=0,0,'Encargos e Benefícios'!U65/'Encargos e Benefícios'!C65)</f>
        <v>0</v>
      </c>
      <c r="Z66" s="281">
        <f>IF('Encargos e Benefícios'!C65=0,0,'Encargos e Benefícios'!V65/'Encargos e Benefícios'!C65)</f>
        <v>0</v>
      </c>
      <c r="AA66" s="61"/>
      <c r="AB66" s="60"/>
      <c r="AC66" s="60"/>
      <c r="AD66" s="61"/>
      <c r="AE66" s="12">
        <f t="shared" si="12"/>
        <v>0</v>
      </c>
      <c r="AF66" s="12">
        <f t="shared" si="13"/>
        <v>0</v>
      </c>
      <c r="AG66" s="12">
        <f>IF('Encargos e Benefícios'!$C65=0,0,$Y66+SUM(J66:L66)/$D66)</f>
        <v>0</v>
      </c>
      <c r="AH66" s="245">
        <f>IF('Encargos e Benefícios'!$C65=0,0,SUM(AE66:AG66))</f>
        <v>0</v>
      </c>
      <c r="AI66" s="12">
        <f t="shared" si="14"/>
        <v>0</v>
      </c>
      <c r="AJ66" s="12">
        <f t="shared" si="15"/>
        <v>0</v>
      </c>
      <c r="AK66" s="12">
        <f>IF('Encargos e Benefícios'!$C65=0,0,$AG66+SUM(O66:Q66)/$D66)</f>
        <v>0</v>
      </c>
      <c r="AL66" s="245">
        <f>IF('Encargos e Benefícios'!$C65=0,0,SUM(AI66:AK66))</f>
        <v>0</v>
      </c>
      <c r="AM66" s="12">
        <f t="shared" si="16"/>
        <v>0</v>
      </c>
      <c r="AN66" s="12">
        <f t="shared" si="17"/>
        <v>0</v>
      </c>
      <c r="AO66" s="12">
        <f>IF('Encargos e Benefícios'!$C65=0,0,$AK66+SUM(T66:V66)/$D66)</f>
        <v>0</v>
      </c>
      <c r="AP66" s="245">
        <f>IF('Encargos e Benefícios'!$C65=0,0,SUM(AM66:AO66))</f>
        <v>0</v>
      </c>
      <c r="AQ66" s="61"/>
      <c r="AR66" s="61"/>
    </row>
    <row r="67" spans="1:44" ht="12.75" hidden="1">
      <c r="A67" s="100">
        <v>61</v>
      </c>
      <c r="B67" s="13">
        <f>'Encargos e Benefícios'!B66</f>
        <v>0</v>
      </c>
      <c r="C67" s="68"/>
      <c r="D67" s="10">
        <f>'Encargos e Benefícios'!C66</f>
        <v>0</v>
      </c>
      <c r="E67" s="70"/>
      <c r="F67" s="244"/>
      <c r="G67" s="242"/>
      <c r="H67" s="244"/>
      <c r="I67" s="271"/>
      <c r="J67" s="99">
        <f>'Encargos e Benefícios'!P66*'Gastos com Pessoal'!$I67</f>
        <v>0</v>
      </c>
      <c r="K67" s="99">
        <f>'Encargos e Benefícios'!Q66*'Gastos com Pessoal'!$I67</f>
        <v>0</v>
      </c>
      <c r="L67" s="99">
        <f>'Encargos e Benefícios'!R66*'Gastos com Pessoal'!$I67</f>
        <v>0</v>
      </c>
      <c r="M67" s="244"/>
      <c r="N67" s="271"/>
      <c r="O67" s="99">
        <f>('Encargos e Benefícios'!P66+'Gastos com Pessoal'!J67)*'Gastos com Pessoal'!$N67</f>
        <v>0</v>
      </c>
      <c r="P67" s="99">
        <f>('Encargos e Benefícios'!Q66+'Gastos com Pessoal'!K67)*'Gastos com Pessoal'!$N67</f>
        <v>0</v>
      </c>
      <c r="Q67" s="278">
        <f>(L67+'Encargos e Benefícios'!R66)*'Gastos com Pessoal'!N67</f>
        <v>0</v>
      </c>
      <c r="R67" s="244"/>
      <c r="S67" s="271"/>
      <c r="T67" s="99">
        <v>0</v>
      </c>
      <c r="U67" s="99">
        <v>0</v>
      </c>
      <c r="V67" s="278">
        <v>0</v>
      </c>
      <c r="W67" s="12">
        <f>'Encargos e Benefícios'!D66</f>
        <v>0</v>
      </c>
      <c r="X67" s="12">
        <f>IF('Encargos e Benefícios'!C66=0,0,'Encargos e Benefícios'!O66/'Encargos e Benefícios'!C66)</f>
        <v>0</v>
      </c>
      <c r="Y67" s="280">
        <f>IF('Encargos e Benefícios'!C66=0,0,'Encargos e Benefícios'!U66/'Encargos e Benefícios'!C66)</f>
        <v>0</v>
      </c>
      <c r="Z67" s="281">
        <f>IF('Encargos e Benefícios'!C66=0,0,'Encargos e Benefícios'!V66/'Encargos e Benefícios'!C66)</f>
        <v>0</v>
      </c>
      <c r="AA67" s="61"/>
      <c r="AB67" s="60"/>
      <c r="AC67" s="60"/>
      <c r="AD67" s="61"/>
      <c r="AE67" s="12">
        <f t="shared" si="12"/>
        <v>0</v>
      </c>
      <c r="AF67" s="12">
        <f t="shared" si="13"/>
        <v>0</v>
      </c>
      <c r="AG67" s="12">
        <f>IF('Encargos e Benefícios'!$C66=0,0,$Y67+SUM(J67:L67)/$D67)</f>
        <v>0</v>
      </c>
      <c r="AH67" s="245">
        <f>IF('Encargos e Benefícios'!$C66=0,0,SUM(AE67:AG67))</f>
        <v>0</v>
      </c>
      <c r="AI67" s="12">
        <f t="shared" si="14"/>
        <v>0</v>
      </c>
      <c r="AJ67" s="12">
        <f t="shared" si="15"/>
        <v>0</v>
      </c>
      <c r="AK67" s="12">
        <f>IF('Encargos e Benefícios'!$C66=0,0,$AG67+SUM(O67:Q67)/$D67)</f>
        <v>0</v>
      </c>
      <c r="AL67" s="245">
        <f>IF('Encargos e Benefícios'!$C66=0,0,SUM(AI67:AK67))</f>
        <v>0</v>
      </c>
      <c r="AM67" s="12">
        <f t="shared" si="16"/>
        <v>0</v>
      </c>
      <c r="AN67" s="12">
        <f t="shared" si="17"/>
        <v>0</v>
      </c>
      <c r="AO67" s="12">
        <f>IF('Encargos e Benefícios'!$C66=0,0,$AK67+SUM(T67:V67)/$D67)</f>
        <v>0</v>
      </c>
      <c r="AP67" s="245">
        <f>IF('Encargos e Benefícios'!$C66=0,0,SUM(AM67:AO67))</f>
        <v>0</v>
      </c>
      <c r="AQ67" s="61"/>
      <c r="AR67" s="61"/>
    </row>
    <row r="68" spans="1:44" ht="12.75" hidden="1">
      <c r="A68" s="100">
        <v>62</v>
      </c>
      <c r="B68" s="13">
        <f>'Encargos e Benefícios'!B67</f>
        <v>0</v>
      </c>
      <c r="C68" s="68"/>
      <c r="D68" s="10">
        <f>'Encargos e Benefícios'!C67</f>
        <v>0</v>
      </c>
      <c r="E68" s="70"/>
      <c r="F68" s="244"/>
      <c r="G68" s="242"/>
      <c r="H68" s="244"/>
      <c r="I68" s="271"/>
      <c r="J68" s="99">
        <f>'Encargos e Benefícios'!P67*'Gastos com Pessoal'!$I68</f>
        <v>0</v>
      </c>
      <c r="K68" s="99">
        <f>'Encargos e Benefícios'!Q67*'Gastos com Pessoal'!$I68</f>
        <v>0</v>
      </c>
      <c r="L68" s="99">
        <f>'Encargos e Benefícios'!R67*'Gastos com Pessoal'!$I68</f>
        <v>0</v>
      </c>
      <c r="M68" s="244"/>
      <c r="N68" s="271"/>
      <c r="O68" s="99">
        <f>('Encargos e Benefícios'!P67+'Gastos com Pessoal'!J68)*'Gastos com Pessoal'!$N68</f>
        <v>0</v>
      </c>
      <c r="P68" s="99">
        <f>('Encargos e Benefícios'!Q67+'Gastos com Pessoal'!K68)*'Gastos com Pessoal'!$N68</f>
        <v>0</v>
      </c>
      <c r="Q68" s="278">
        <f>(L68+'Encargos e Benefícios'!R67)*'Gastos com Pessoal'!N68</f>
        <v>0</v>
      </c>
      <c r="R68" s="244"/>
      <c r="S68" s="271"/>
      <c r="T68" s="99">
        <v>0</v>
      </c>
      <c r="U68" s="99">
        <v>0</v>
      </c>
      <c r="V68" s="278">
        <v>0</v>
      </c>
      <c r="W68" s="12">
        <f>'Encargos e Benefícios'!D67</f>
        <v>0</v>
      </c>
      <c r="X68" s="12">
        <f>IF('Encargos e Benefícios'!C67=0,0,'Encargos e Benefícios'!O67/'Encargos e Benefícios'!C67)</f>
        <v>0</v>
      </c>
      <c r="Y68" s="280">
        <f>IF('Encargos e Benefícios'!C67=0,0,'Encargos e Benefícios'!U67/'Encargos e Benefícios'!C67)</f>
        <v>0</v>
      </c>
      <c r="Z68" s="281">
        <f>IF('Encargos e Benefícios'!C67=0,0,'Encargos e Benefícios'!V67/'Encargos e Benefícios'!C67)</f>
        <v>0</v>
      </c>
      <c r="AA68" s="61"/>
      <c r="AB68" s="60"/>
      <c r="AC68" s="60"/>
      <c r="AD68" s="61"/>
      <c r="AE68" s="12">
        <f t="shared" si="12"/>
        <v>0</v>
      </c>
      <c r="AF68" s="12">
        <f t="shared" si="13"/>
        <v>0</v>
      </c>
      <c r="AG68" s="12">
        <f>IF('Encargos e Benefícios'!$C67=0,0,$Y68+SUM(J68:L68)/$D68)</f>
        <v>0</v>
      </c>
      <c r="AH68" s="245">
        <f>IF('Encargos e Benefícios'!$C67=0,0,SUM(AE68:AG68))</f>
        <v>0</v>
      </c>
      <c r="AI68" s="12">
        <f t="shared" si="14"/>
        <v>0</v>
      </c>
      <c r="AJ68" s="12">
        <f t="shared" si="15"/>
        <v>0</v>
      </c>
      <c r="AK68" s="12">
        <f>IF('Encargos e Benefícios'!$C67=0,0,$AG68+SUM(O68:Q68)/$D68)</f>
        <v>0</v>
      </c>
      <c r="AL68" s="245">
        <f>IF('Encargos e Benefícios'!$C67=0,0,SUM(AI68:AK68))</f>
        <v>0</v>
      </c>
      <c r="AM68" s="12">
        <f t="shared" si="16"/>
        <v>0</v>
      </c>
      <c r="AN68" s="12">
        <f t="shared" si="17"/>
        <v>0</v>
      </c>
      <c r="AO68" s="12">
        <f>IF('Encargos e Benefícios'!$C67=0,0,$AK68+SUM(T68:V68)/$D68)</f>
        <v>0</v>
      </c>
      <c r="AP68" s="245">
        <f>IF('Encargos e Benefícios'!$C67=0,0,SUM(AM68:AO68))</f>
        <v>0</v>
      </c>
      <c r="AQ68" s="61"/>
      <c r="AR68" s="61"/>
    </row>
    <row r="69" spans="1:44" ht="12.75" hidden="1">
      <c r="A69" s="100">
        <v>63</v>
      </c>
      <c r="B69" s="13">
        <f>'Encargos e Benefícios'!B68</f>
        <v>0</v>
      </c>
      <c r="C69" s="68"/>
      <c r="D69" s="10">
        <f>'Encargos e Benefícios'!C68</f>
        <v>0</v>
      </c>
      <c r="E69" s="70"/>
      <c r="F69" s="244"/>
      <c r="G69" s="242"/>
      <c r="H69" s="244"/>
      <c r="I69" s="271"/>
      <c r="J69" s="99">
        <f>'Encargos e Benefícios'!P68*'Gastos com Pessoal'!$I69</f>
        <v>0</v>
      </c>
      <c r="K69" s="99">
        <f>'Encargos e Benefícios'!Q68*'Gastos com Pessoal'!$I69</f>
        <v>0</v>
      </c>
      <c r="L69" s="99">
        <f>'Encargos e Benefícios'!R68*'Gastos com Pessoal'!$I69</f>
        <v>0</v>
      </c>
      <c r="M69" s="244"/>
      <c r="N69" s="271"/>
      <c r="O69" s="99">
        <f>('Encargos e Benefícios'!P68+'Gastos com Pessoal'!J69)*'Gastos com Pessoal'!$N69</f>
        <v>0</v>
      </c>
      <c r="P69" s="99">
        <f>('Encargos e Benefícios'!Q68+'Gastos com Pessoal'!K69)*'Gastos com Pessoal'!$N69</f>
        <v>0</v>
      </c>
      <c r="Q69" s="278">
        <f>(L69+'Encargos e Benefícios'!R68)*'Gastos com Pessoal'!N69</f>
        <v>0</v>
      </c>
      <c r="R69" s="244"/>
      <c r="S69" s="271"/>
      <c r="T69" s="99">
        <v>0</v>
      </c>
      <c r="U69" s="99">
        <v>0</v>
      </c>
      <c r="V69" s="278">
        <v>0</v>
      </c>
      <c r="W69" s="12">
        <f>'Encargos e Benefícios'!D68</f>
        <v>0</v>
      </c>
      <c r="X69" s="12">
        <f>IF('Encargos e Benefícios'!C68=0,0,'Encargos e Benefícios'!O68/'Encargos e Benefícios'!C68)</f>
        <v>0</v>
      </c>
      <c r="Y69" s="280">
        <f>IF('Encargos e Benefícios'!C68=0,0,'Encargos e Benefícios'!U68/'Encargos e Benefícios'!C68)</f>
        <v>0</v>
      </c>
      <c r="Z69" s="281">
        <f>IF('Encargos e Benefícios'!C68=0,0,'Encargos e Benefícios'!V68/'Encargos e Benefícios'!C68)</f>
        <v>0</v>
      </c>
      <c r="AA69" s="61"/>
      <c r="AB69" s="60"/>
      <c r="AC69" s="60"/>
      <c r="AD69" s="61"/>
      <c r="AE69" s="12">
        <f t="shared" si="12"/>
        <v>0</v>
      </c>
      <c r="AF69" s="12">
        <f t="shared" si="13"/>
        <v>0</v>
      </c>
      <c r="AG69" s="12">
        <f>IF('Encargos e Benefícios'!$C68=0,0,$Y69+SUM(J69:L69)/$D69)</f>
        <v>0</v>
      </c>
      <c r="AH69" s="245">
        <f>IF('Encargos e Benefícios'!$C68=0,0,SUM(AE69:AG69))</f>
        <v>0</v>
      </c>
      <c r="AI69" s="12">
        <f t="shared" si="14"/>
        <v>0</v>
      </c>
      <c r="AJ69" s="12">
        <f t="shared" si="15"/>
        <v>0</v>
      </c>
      <c r="AK69" s="12">
        <f>IF('Encargos e Benefícios'!$C68=0,0,$AG69+SUM(O69:Q69)/$D69)</f>
        <v>0</v>
      </c>
      <c r="AL69" s="245">
        <f>IF('Encargos e Benefícios'!$C68=0,0,SUM(AI69:AK69))</f>
        <v>0</v>
      </c>
      <c r="AM69" s="12">
        <f t="shared" si="16"/>
        <v>0</v>
      </c>
      <c r="AN69" s="12">
        <f t="shared" si="17"/>
        <v>0</v>
      </c>
      <c r="AO69" s="12">
        <f>IF('Encargos e Benefícios'!$C68=0,0,$AK69+SUM(T69:V69)/$D69)</f>
        <v>0</v>
      </c>
      <c r="AP69" s="245">
        <f>IF('Encargos e Benefícios'!$C68=0,0,SUM(AM69:AO69))</f>
        <v>0</v>
      </c>
      <c r="AQ69" s="61"/>
      <c r="AR69" s="61"/>
    </row>
    <row r="70" spans="1:44" ht="12.75" hidden="1">
      <c r="A70" s="100">
        <v>64</v>
      </c>
      <c r="B70" s="13">
        <f>'Encargos e Benefícios'!B69</f>
        <v>0</v>
      </c>
      <c r="C70" s="68"/>
      <c r="D70" s="10">
        <f>'Encargos e Benefícios'!C69</f>
        <v>0</v>
      </c>
      <c r="E70" s="70"/>
      <c r="F70" s="244"/>
      <c r="G70" s="242"/>
      <c r="H70" s="244"/>
      <c r="I70" s="271"/>
      <c r="J70" s="99">
        <f>'Encargos e Benefícios'!P69*'Gastos com Pessoal'!$I70</f>
        <v>0</v>
      </c>
      <c r="K70" s="99">
        <f>'Encargos e Benefícios'!Q69*'Gastos com Pessoal'!$I70</f>
        <v>0</v>
      </c>
      <c r="L70" s="99">
        <f>'Encargos e Benefícios'!R69*'Gastos com Pessoal'!$I70</f>
        <v>0</v>
      </c>
      <c r="M70" s="244"/>
      <c r="N70" s="271"/>
      <c r="O70" s="99">
        <f>('Encargos e Benefícios'!P69+'Gastos com Pessoal'!J70)*'Gastos com Pessoal'!$N70</f>
        <v>0</v>
      </c>
      <c r="P70" s="99">
        <f>('Encargos e Benefícios'!Q69+'Gastos com Pessoal'!K70)*'Gastos com Pessoal'!$N70</f>
        <v>0</v>
      </c>
      <c r="Q70" s="278">
        <f>(L70+'Encargos e Benefícios'!R69)*'Gastos com Pessoal'!N70</f>
        <v>0</v>
      </c>
      <c r="R70" s="244"/>
      <c r="S70" s="271"/>
      <c r="T70" s="99">
        <v>0</v>
      </c>
      <c r="U70" s="99">
        <v>0</v>
      </c>
      <c r="V70" s="278">
        <v>0</v>
      </c>
      <c r="W70" s="12">
        <f>'Encargos e Benefícios'!D69</f>
        <v>0</v>
      </c>
      <c r="X70" s="12">
        <f>IF('Encargos e Benefícios'!C69=0,0,'Encargos e Benefícios'!O69/'Encargos e Benefícios'!C69)</f>
        <v>0</v>
      </c>
      <c r="Y70" s="280">
        <f>IF('Encargos e Benefícios'!C69=0,0,'Encargos e Benefícios'!U69/'Encargos e Benefícios'!C69)</f>
        <v>0</v>
      </c>
      <c r="Z70" s="281">
        <f>IF('Encargos e Benefícios'!C69=0,0,'Encargos e Benefícios'!V69/'Encargos e Benefícios'!C69)</f>
        <v>0</v>
      </c>
      <c r="AA70" s="61"/>
      <c r="AB70" s="60"/>
      <c r="AC70" s="60"/>
      <c r="AD70" s="61"/>
      <c r="AE70" s="12">
        <f t="shared" si="12"/>
        <v>0</v>
      </c>
      <c r="AF70" s="12">
        <f t="shared" si="13"/>
        <v>0</v>
      </c>
      <c r="AG70" s="12">
        <f>IF('Encargos e Benefícios'!$C69=0,0,$Y70+SUM(J70:L70)/$D70)</f>
        <v>0</v>
      </c>
      <c r="AH70" s="245">
        <f>IF('Encargos e Benefícios'!$C69=0,0,SUM(AE70:AG70))</f>
        <v>0</v>
      </c>
      <c r="AI70" s="12">
        <f t="shared" si="14"/>
        <v>0</v>
      </c>
      <c r="AJ70" s="12">
        <f t="shared" si="15"/>
        <v>0</v>
      </c>
      <c r="AK70" s="12">
        <f>IF('Encargos e Benefícios'!$C69=0,0,$AG70+SUM(O70:Q70)/$D70)</f>
        <v>0</v>
      </c>
      <c r="AL70" s="245">
        <f>IF('Encargos e Benefícios'!$C69=0,0,SUM(AI70:AK70))</f>
        <v>0</v>
      </c>
      <c r="AM70" s="12">
        <f t="shared" si="16"/>
        <v>0</v>
      </c>
      <c r="AN70" s="12">
        <f t="shared" si="17"/>
        <v>0</v>
      </c>
      <c r="AO70" s="12">
        <f>IF('Encargos e Benefícios'!$C69=0,0,$AK70+SUM(T70:V70)/$D70)</f>
        <v>0</v>
      </c>
      <c r="AP70" s="245">
        <f>IF('Encargos e Benefícios'!$C69=0,0,SUM(AM70:AO70))</f>
        <v>0</v>
      </c>
      <c r="AQ70" s="61"/>
      <c r="AR70" s="61"/>
    </row>
    <row r="71" spans="1:44" ht="12.75" hidden="1">
      <c r="A71" s="100">
        <v>65</v>
      </c>
      <c r="B71" s="13">
        <f>'Encargos e Benefícios'!B70</f>
        <v>0</v>
      </c>
      <c r="C71" s="68"/>
      <c r="D71" s="10">
        <f>'Encargos e Benefícios'!C70</f>
        <v>0</v>
      </c>
      <c r="E71" s="70"/>
      <c r="F71" s="244"/>
      <c r="G71" s="242"/>
      <c r="H71" s="244"/>
      <c r="I71" s="271"/>
      <c r="J71" s="99">
        <f>'Encargos e Benefícios'!P70*'Gastos com Pessoal'!$I71</f>
        <v>0</v>
      </c>
      <c r="K71" s="99">
        <f>'Encargos e Benefícios'!Q70*'Gastos com Pessoal'!$I71</f>
        <v>0</v>
      </c>
      <c r="L71" s="99">
        <f>'Encargos e Benefícios'!R70*'Gastos com Pessoal'!$I71</f>
        <v>0</v>
      </c>
      <c r="M71" s="244"/>
      <c r="N71" s="271"/>
      <c r="O71" s="99">
        <f>('Encargos e Benefícios'!P70+'Gastos com Pessoal'!J71)*'Gastos com Pessoal'!$N71</f>
        <v>0</v>
      </c>
      <c r="P71" s="99">
        <f>('Encargos e Benefícios'!Q70+'Gastos com Pessoal'!K71)*'Gastos com Pessoal'!$N71</f>
        <v>0</v>
      </c>
      <c r="Q71" s="278">
        <f>(L71+'Encargos e Benefícios'!R70)*'Gastos com Pessoal'!N71</f>
        <v>0</v>
      </c>
      <c r="R71" s="244"/>
      <c r="S71" s="271"/>
      <c r="T71" s="99">
        <v>0</v>
      </c>
      <c r="U71" s="99">
        <v>0</v>
      </c>
      <c r="V71" s="278">
        <v>0</v>
      </c>
      <c r="W71" s="12">
        <f>'Encargos e Benefícios'!D70</f>
        <v>0</v>
      </c>
      <c r="X71" s="12">
        <f>IF('Encargos e Benefícios'!C70=0,0,'Encargos e Benefícios'!O70/'Encargos e Benefícios'!C70)</f>
        <v>0</v>
      </c>
      <c r="Y71" s="280">
        <f>IF('Encargos e Benefícios'!C70=0,0,'Encargos e Benefícios'!U70/'Encargos e Benefícios'!C70)</f>
        <v>0</v>
      </c>
      <c r="Z71" s="281">
        <f>IF('Encargos e Benefícios'!C70=0,0,'Encargos e Benefícios'!V70/'Encargos e Benefícios'!C70)</f>
        <v>0</v>
      </c>
      <c r="AA71" s="61"/>
      <c r="AB71" s="60"/>
      <c r="AC71" s="60"/>
      <c r="AD71" s="61"/>
      <c r="AE71" s="12">
        <f t="shared" si="12"/>
        <v>0</v>
      </c>
      <c r="AF71" s="12">
        <f t="shared" si="13"/>
        <v>0</v>
      </c>
      <c r="AG71" s="12">
        <f>IF('Encargos e Benefícios'!$C70=0,0,$Y71+SUM(J71:L71)/$D71)</f>
        <v>0</v>
      </c>
      <c r="AH71" s="245">
        <f>IF('Encargos e Benefícios'!$C70=0,0,SUM(AE71:AG71))</f>
        <v>0</v>
      </c>
      <c r="AI71" s="12">
        <f t="shared" si="14"/>
        <v>0</v>
      </c>
      <c r="AJ71" s="12">
        <f t="shared" si="15"/>
        <v>0</v>
      </c>
      <c r="AK71" s="12">
        <f>IF('Encargos e Benefícios'!$C70=0,0,$AG71+SUM(O71:Q71)/$D71)</f>
        <v>0</v>
      </c>
      <c r="AL71" s="245">
        <f>IF('Encargos e Benefícios'!$C70=0,0,SUM(AI71:AK71))</f>
        <v>0</v>
      </c>
      <c r="AM71" s="12">
        <f t="shared" si="16"/>
        <v>0</v>
      </c>
      <c r="AN71" s="12">
        <f t="shared" si="17"/>
        <v>0</v>
      </c>
      <c r="AO71" s="12">
        <f>IF('Encargos e Benefícios'!$C70=0,0,$AK71+SUM(T71:V71)/$D71)</f>
        <v>0</v>
      </c>
      <c r="AP71" s="245">
        <f>IF('Encargos e Benefícios'!$C70=0,0,SUM(AM71:AO71))</f>
        <v>0</v>
      </c>
      <c r="AQ71" s="61"/>
      <c r="AR71" s="61"/>
    </row>
    <row r="72" spans="1:44" ht="12.75" hidden="1">
      <c r="A72" s="100">
        <v>66</v>
      </c>
      <c r="B72" s="13">
        <f>'Encargos e Benefícios'!B71</f>
        <v>0</v>
      </c>
      <c r="C72" s="68"/>
      <c r="D72" s="10">
        <f>'Encargos e Benefícios'!C71</f>
        <v>0</v>
      </c>
      <c r="E72" s="70"/>
      <c r="F72" s="244"/>
      <c r="G72" s="242"/>
      <c r="H72" s="244"/>
      <c r="I72" s="271"/>
      <c r="J72" s="99">
        <f>'Encargos e Benefícios'!P71*'Gastos com Pessoal'!$I72</f>
        <v>0</v>
      </c>
      <c r="K72" s="99">
        <f>'Encargos e Benefícios'!Q71*'Gastos com Pessoal'!$I72</f>
        <v>0</v>
      </c>
      <c r="L72" s="99">
        <f>'Encargos e Benefícios'!R71*'Gastos com Pessoal'!$I72</f>
        <v>0</v>
      </c>
      <c r="M72" s="244"/>
      <c r="N72" s="271"/>
      <c r="O72" s="99">
        <f>('Encargos e Benefícios'!P71+'Gastos com Pessoal'!J72)*'Gastos com Pessoal'!$N72</f>
        <v>0</v>
      </c>
      <c r="P72" s="99">
        <f>('Encargos e Benefícios'!Q71+'Gastos com Pessoal'!K72)*'Gastos com Pessoal'!$N72</f>
        <v>0</v>
      </c>
      <c r="Q72" s="278">
        <f>(L72+'Encargos e Benefícios'!R71)*'Gastos com Pessoal'!N72</f>
        <v>0</v>
      </c>
      <c r="R72" s="244"/>
      <c r="S72" s="271"/>
      <c r="T72" s="99">
        <v>0</v>
      </c>
      <c r="U72" s="99">
        <v>0</v>
      </c>
      <c r="V72" s="278">
        <v>0</v>
      </c>
      <c r="W72" s="12">
        <f>'Encargos e Benefícios'!D71</f>
        <v>0</v>
      </c>
      <c r="X72" s="12">
        <f>IF('Encargos e Benefícios'!C71=0,0,'Encargos e Benefícios'!O71/'Encargos e Benefícios'!C71)</f>
        <v>0</v>
      </c>
      <c r="Y72" s="280">
        <f>IF('Encargos e Benefícios'!C71=0,0,'Encargos e Benefícios'!U71/'Encargos e Benefícios'!C71)</f>
        <v>0</v>
      </c>
      <c r="Z72" s="281">
        <f>IF('Encargos e Benefícios'!C71=0,0,'Encargos e Benefícios'!V71/'Encargos e Benefícios'!C71)</f>
        <v>0</v>
      </c>
      <c r="AA72" s="61"/>
      <c r="AB72" s="60"/>
      <c r="AC72" s="60"/>
      <c r="AD72" s="61"/>
      <c r="AE72" s="12">
        <f t="shared" ref="AE72:AE106" si="18">W72*(1+I72)</f>
        <v>0</v>
      </c>
      <c r="AF72" s="12">
        <f t="shared" ref="AF72:AF106" si="19">$X72*(1+I72)</f>
        <v>0</v>
      </c>
      <c r="AG72" s="12">
        <f>IF('Encargos e Benefícios'!$C71=0,0,$Y72+SUM(J72:L72)/$D72)</f>
        <v>0</v>
      </c>
      <c r="AH72" s="245">
        <f>IF('Encargos e Benefícios'!$C71=0,0,SUM(AE72:AG72))</f>
        <v>0</v>
      </c>
      <c r="AI72" s="12">
        <f t="shared" ref="AI72:AI106" si="20">AE72*(1+N72)</f>
        <v>0</v>
      </c>
      <c r="AJ72" s="12">
        <f t="shared" ref="AJ72:AJ106" si="21">$AF72*(1+N72)</f>
        <v>0</v>
      </c>
      <c r="AK72" s="12">
        <f>IF('Encargos e Benefícios'!$C71=0,0,$AG72+SUM(O72:Q72)/$D72)</f>
        <v>0</v>
      </c>
      <c r="AL72" s="245">
        <f>IF('Encargos e Benefícios'!$C71=0,0,SUM(AI72:AK72))</f>
        <v>0</v>
      </c>
      <c r="AM72" s="12">
        <f t="shared" ref="AM72:AM106" si="22">AI72*(1+S72)</f>
        <v>0</v>
      </c>
      <c r="AN72" s="12">
        <f t="shared" ref="AN72:AN106" si="23">$AJ72*(1+S72)</f>
        <v>0</v>
      </c>
      <c r="AO72" s="12">
        <f>IF('Encargos e Benefícios'!$C71=0,0,$AK72+SUM(T72:V72)/$D72)</f>
        <v>0</v>
      </c>
      <c r="AP72" s="245">
        <f>IF('Encargos e Benefícios'!$C71=0,0,SUM(AM72:AO72))</f>
        <v>0</v>
      </c>
      <c r="AQ72" s="61"/>
      <c r="AR72" s="61"/>
    </row>
    <row r="73" spans="1:44" ht="12.75" hidden="1">
      <c r="A73" s="100">
        <v>67</v>
      </c>
      <c r="B73" s="13">
        <f>'Encargos e Benefícios'!B72</f>
        <v>0</v>
      </c>
      <c r="C73" s="68"/>
      <c r="D73" s="10">
        <f>'Encargos e Benefícios'!C72</f>
        <v>0</v>
      </c>
      <c r="E73" s="70"/>
      <c r="F73" s="244"/>
      <c r="G73" s="242"/>
      <c r="H73" s="244"/>
      <c r="I73" s="271"/>
      <c r="J73" s="99">
        <f>'Encargos e Benefícios'!P72*'Gastos com Pessoal'!$I73</f>
        <v>0</v>
      </c>
      <c r="K73" s="99">
        <f>'Encargos e Benefícios'!Q72*'Gastos com Pessoal'!$I73</f>
        <v>0</v>
      </c>
      <c r="L73" s="99">
        <f>'Encargos e Benefícios'!R72*'Gastos com Pessoal'!$I73</f>
        <v>0</v>
      </c>
      <c r="M73" s="244"/>
      <c r="N73" s="271"/>
      <c r="O73" s="99">
        <f>('Encargos e Benefícios'!P72+'Gastos com Pessoal'!J73)*'Gastos com Pessoal'!$N73</f>
        <v>0</v>
      </c>
      <c r="P73" s="99">
        <f>('Encargos e Benefícios'!Q72+'Gastos com Pessoal'!K73)*'Gastos com Pessoal'!$N73</f>
        <v>0</v>
      </c>
      <c r="Q73" s="278">
        <f>(L73+'Encargos e Benefícios'!R72)*'Gastos com Pessoal'!N73</f>
        <v>0</v>
      </c>
      <c r="R73" s="244"/>
      <c r="S73" s="271"/>
      <c r="T73" s="99">
        <v>0</v>
      </c>
      <c r="U73" s="99">
        <v>0</v>
      </c>
      <c r="V73" s="278">
        <v>0</v>
      </c>
      <c r="W73" s="12">
        <f>'Encargos e Benefícios'!D72</f>
        <v>0</v>
      </c>
      <c r="X73" s="12">
        <f>IF('Encargos e Benefícios'!C72=0,0,'Encargos e Benefícios'!O72/'Encargos e Benefícios'!C72)</f>
        <v>0</v>
      </c>
      <c r="Y73" s="280">
        <f>IF('Encargos e Benefícios'!C72=0,0,'Encargos e Benefícios'!U72/'Encargos e Benefícios'!C72)</f>
        <v>0</v>
      </c>
      <c r="Z73" s="281">
        <f>IF('Encargos e Benefícios'!C72=0,0,'Encargos e Benefícios'!V72/'Encargos e Benefícios'!C72)</f>
        <v>0</v>
      </c>
      <c r="AA73" s="61"/>
      <c r="AB73" s="60"/>
      <c r="AC73" s="60"/>
      <c r="AD73" s="61"/>
      <c r="AE73" s="12">
        <f t="shared" si="18"/>
        <v>0</v>
      </c>
      <c r="AF73" s="12">
        <f t="shared" si="19"/>
        <v>0</v>
      </c>
      <c r="AG73" s="12">
        <f>IF('Encargos e Benefícios'!$C72=0,0,$Y73+SUM(J73:L73)/$D73)</f>
        <v>0</v>
      </c>
      <c r="AH73" s="245">
        <f>IF('Encargos e Benefícios'!$C72=0,0,SUM(AE73:AG73))</f>
        <v>0</v>
      </c>
      <c r="AI73" s="12">
        <f t="shared" si="20"/>
        <v>0</v>
      </c>
      <c r="AJ73" s="12">
        <f t="shared" si="21"/>
        <v>0</v>
      </c>
      <c r="AK73" s="12">
        <f>IF('Encargos e Benefícios'!$C72=0,0,$AG73+SUM(O73:Q73)/$D73)</f>
        <v>0</v>
      </c>
      <c r="AL73" s="245">
        <f>IF('Encargos e Benefícios'!$C72=0,0,SUM(AI73:AK73))</f>
        <v>0</v>
      </c>
      <c r="AM73" s="12">
        <f t="shared" si="22"/>
        <v>0</v>
      </c>
      <c r="AN73" s="12">
        <f t="shared" si="23"/>
        <v>0</v>
      </c>
      <c r="AO73" s="12">
        <f>IF('Encargos e Benefícios'!$C72=0,0,$AK73+SUM(T73:V73)/$D73)</f>
        <v>0</v>
      </c>
      <c r="AP73" s="245">
        <f>IF('Encargos e Benefícios'!$C72=0,0,SUM(AM73:AO73))</f>
        <v>0</v>
      </c>
      <c r="AQ73" s="61"/>
      <c r="AR73" s="61"/>
    </row>
    <row r="74" spans="1:44" ht="12.75" hidden="1">
      <c r="A74" s="100">
        <v>68</v>
      </c>
      <c r="B74" s="13">
        <f>'Encargos e Benefícios'!B73</f>
        <v>0</v>
      </c>
      <c r="C74" s="68"/>
      <c r="D74" s="10">
        <f>'Encargos e Benefícios'!C73</f>
        <v>0</v>
      </c>
      <c r="E74" s="70"/>
      <c r="F74" s="244"/>
      <c r="G74" s="242"/>
      <c r="H74" s="244"/>
      <c r="I74" s="271"/>
      <c r="J74" s="99">
        <f>'Encargos e Benefícios'!P73*'Gastos com Pessoal'!$I74</f>
        <v>0</v>
      </c>
      <c r="K74" s="99">
        <f>'Encargos e Benefícios'!Q73*'Gastos com Pessoal'!$I74</f>
        <v>0</v>
      </c>
      <c r="L74" s="99">
        <f>'Encargos e Benefícios'!R73*'Gastos com Pessoal'!$I74</f>
        <v>0</v>
      </c>
      <c r="M74" s="244"/>
      <c r="N74" s="271"/>
      <c r="O74" s="99">
        <f>('Encargos e Benefícios'!P73+'Gastos com Pessoal'!J74)*'Gastos com Pessoal'!$N74</f>
        <v>0</v>
      </c>
      <c r="P74" s="99">
        <f>('Encargos e Benefícios'!Q73+'Gastos com Pessoal'!K74)*'Gastos com Pessoal'!$N74</f>
        <v>0</v>
      </c>
      <c r="Q74" s="278">
        <f>(L74+'Encargos e Benefícios'!R73)*'Gastos com Pessoal'!N74</f>
        <v>0</v>
      </c>
      <c r="R74" s="244"/>
      <c r="S74" s="271"/>
      <c r="T74" s="99">
        <v>0</v>
      </c>
      <c r="U74" s="99">
        <v>0</v>
      </c>
      <c r="V74" s="278">
        <v>0</v>
      </c>
      <c r="W74" s="12">
        <f>'Encargos e Benefícios'!D73</f>
        <v>0</v>
      </c>
      <c r="X74" s="12">
        <f>IF('Encargos e Benefícios'!C73=0,0,'Encargos e Benefícios'!O73/'Encargos e Benefícios'!C73)</f>
        <v>0</v>
      </c>
      <c r="Y74" s="280">
        <f>IF('Encargos e Benefícios'!C73=0,0,'Encargos e Benefícios'!U73/'Encargos e Benefícios'!C73)</f>
        <v>0</v>
      </c>
      <c r="Z74" s="281">
        <f>IF('Encargos e Benefícios'!C73=0,0,'Encargos e Benefícios'!V73/'Encargos e Benefícios'!C73)</f>
        <v>0</v>
      </c>
      <c r="AA74" s="61"/>
      <c r="AB74" s="60"/>
      <c r="AC74" s="60"/>
      <c r="AD74" s="61"/>
      <c r="AE74" s="12">
        <f t="shared" si="18"/>
        <v>0</v>
      </c>
      <c r="AF74" s="12">
        <f t="shared" si="19"/>
        <v>0</v>
      </c>
      <c r="AG74" s="12">
        <f>IF('Encargos e Benefícios'!$C73=0,0,$Y74+SUM(J74:L74)/$D74)</f>
        <v>0</v>
      </c>
      <c r="AH74" s="245">
        <f>IF('Encargos e Benefícios'!$C73=0,0,SUM(AE74:AG74))</f>
        <v>0</v>
      </c>
      <c r="AI74" s="12">
        <f t="shared" si="20"/>
        <v>0</v>
      </c>
      <c r="AJ74" s="12">
        <f t="shared" si="21"/>
        <v>0</v>
      </c>
      <c r="AK74" s="12">
        <f>IF('Encargos e Benefícios'!$C73=0,0,$AG74+SUM(O74:Q74)/$D74)</f>
        <v>0</v>
      </c>
      <c r="AL74" s="245">
        <f>IF('Encargos e Benefícios'!$C73=0,0,SUM(AI74:AK74))</f>
        <v>0</v>
      </c>
      <c r="AM74" s="12">
        <f t="shared" si="22"/>
        <v>0</v>
      </c>
      <c r="AN74" s="12">
        <f t="shared" si="23"/>
        <v>0</v>
      </c>
      <c r="AO74" s="12">
        <f>IF('Encargos e Benefícios'!$C73=0,0,$AK74+SUM(T74:V74)/$D74)</f>
        <v>0</v>
      </c>
      <c r="AP74" s="245">
        <f>IF('Encargos e Benefícios'!$C73=0,0,SUM(AM74:AO74))</f>
        <v>0</v>
      </c>
      <c r="AQ74" s="61"/>
      <c r="AR74" s="61"/>
    </row>
    <row r="75" spans="1:44" ht="12.75" hidden="1">
      <c r="A75" s="100">
        <v>69</v>
      </c>
      <c r="B75" s="13">
        <f>'Encargos e Benefícios'!B74</f>
        <v>0</v>
      </c>
      <c r="C75" s="68"/>
      <c r="D75" s="10">
        <f>'Encargos e Benefícios'!C74</f>
        <v>0</v>
      </c>
      <c r="E75" s="70"/>
      <c r="F75" s="244"/>
      <c r="G75" s="242"/>
      <c r="H75" s="244"/>
      <c r="I75" s="271"/>
      <c r="J75" s="99">
        <f>'Encargos e Benefícios'!P74*'Gastos com Pessoal'!$I75</f>
        <v>0</v>
      </c>
      <c r="K75" s="99">
        <f>'Encargos e Benefícios'!Q74*'Gastos com Pessoal'!$I75</f>
        <v>0</v>
      </c>
      <c r="L75" s="99">
        <f>'Encargos e Benefícios'!R74*'Gastos com Pessoal'!$I75</f>
        <v>0</v>
      </c>
      <c r="M75" s="244"/>
      <c r="N75" s="271"/>
      <c r="O75" s="99">
        <f>('Encargos e Benefícios'!P74+'Gastos com Pessoal'!J75)*'Gastos com Pessoal'!$N75</f>
        <v>0</v>
      </c>
      <c r="P75" s="99">
        <f>('Encargos e Benefícios'!Q74+'Gastos com Pessoal'!K75)*'Gastos com Pessoal'!$N75</f>
        <v>0</v>
      </c>
      <c r="Q75" s="278">
        <f>(L75+'Encargos e Benefícios'!R74)*'Gastos com Pessoal'!N75</f>
        <v>0</v>
      </c>
      <c r="R75" s="244"/>
      <c r="S75" s="271"/>
      <c r="T75" s="99">
        <v>0</v>
      </c>
      <c r="U75" s="99">
        <v>0</v>
      </c>
      <c r="V75" s="278">
        <v>0</v>
      </c>
      <c r="W75" s="12">
        <f>'Encargos e Benefícios'!D74</f>
        <v>0</v>
      </c>
      <c r="X75" s="12">
        <f>IF('Encargos e Benefícios'!C74=0,0,'Encargos e Benefícios'!O74/'Encargos e Benefícios'!C74)</f>
        <v>0</v>
      </c>
      <c r="Y75" s="280">
        <f>IF('Encargos e Benefícios'!C74=0,0,'Encargos e Benefícios'!U74/'Encargos e Benefícios'!C74)</f>
        <v>0</v>
      </c>
      <c r="Z75" s="281">
        <f>IF('Encargos e Benefícios'!C74=0,0,'Encargos e Benefícios'!V74/'Encargos e Benefícios'!C74)</f>
        <v>0</v>
      </c>
      <c r="AA75" s="61"/>
      <c r="AB75" s="60"/>
      <c r="AC75" s="60"/>
      <c r="AD75" s="61"/>
      <c r="AE75" s="12">
        <f t="shared" si="18"/>
        <v>0</v>
      </c>
      <c r="AF75" s="12">
        <f t="shared" si="19"/>
        <v>0</v>
      </c>
      <c r="AG75" s="12">
        <f>IF('Encargos e Benefícios'!$C74=0,0,$Y75+SUM(J75:L75)/$D75)</f>
        <v>0</v>
      </c>
      <c r="AH75" s="245">
        <f>IF('Encargos e Benefícios'!$C74=0,0,SUM(AE75:AG75))</f>
        <v>0</v>
      </c>
      <c r="AI75" s="12">
        <f t="shared" si="20"/>
        <v>0</v>
      </c>
      <c r="AJ75" s="12">
        <f t="shared" si="21"/>
        <v>0</v>
      </c>
      <c r="AK75" s="12">
        <f>IF('Encargos e Benefícios'!$C74=0,0,$AG75+SUM(O75:Q75)/$D75)</f>
        <v>0</v>
      </c>
      <c r="AL75" s="245">
        <f>IF('Encargos e Benefícios'!$C74=0,0,SUM(AI75:AK75))</f>
        <v>0</v>
      </c>
      <c r="AM75" s="12">
        <f t="shared" si="22"/>
        <v>0</v>
      </c>
      <c r="AN75" s="12">
        <f t="shared" si="23"/>
        <v>0</v>
      </c>
      <c r="AO75" s="12">
        <f>IF('Encargos e Benefícios'!$C74=0,0,$AK75+SUM(T75:V75)/$D75)</f>
        <v>0</v>
      </c>
      <c r="AP75" s="245">
        <f>IF('Encargos e Benefícios'!$C74=0,0,SUM(AM75:AO75))</f>
        <v>0</v>
      </c>
      <c r="AQ75" s="61"/>
      <c r="AR75" s="61"/>
    </row>
    <row r="76" spans="1:44" ht="12.75" hidden="1">
      <c r="A76" s="100">
        <v>70</v>
      </c>
      <c r="B76" s="13">
        <f>'Encargos e Benefícios'!B75</f>
        <v>0</v>
      </c>
      <c r="C76" s="68"/>
      <c r="D76" s="10">
        <f>'Encargos e Benefícios'!C75</f>
        <v>0</v>
      </c>
      <c r="E76" s="70"/>
      <c r="F76" s="244"/>
      <c r="G76" s="242"/>
      <c r="H76" s="244"/>
      <c r="I76" s="271"/>
      <c r="J76" s="99">
        <f>'Encargos e Benefícios'!P75*'Gastos com Pessoal'!$I76</f>
        <v>0</v>
      </c>
      <c r="K76" s="99">
        <f>'Encargos e Benefícios'!Q75*'Gastos com Pessoal'!$I76</f>
        <v>0</v>
      </c>
      <c r="L76" s="99">
        <f>'Encargos e Benefícios'!R75*'Gastos com Pessoal'!$I76</f>
        <v>0</v>
      </c>
      <c r="M76" s="244"/>
      <c r="N76" s="271"/>
      <c r="O76" s="99">
        <f>('Encargos e Benefícios'!P75+'Gastos com Pessoal'!J76)*'Gastos com Pessoal'!$N76</f>
        <v>0</v>
      </c>
      <c r="P76" s="99">
        <f>('Encargos e Benefícios'!Q75+'Gastos com Pessoal'!K76)*'Gastos com Pessoal'!$N76</f>
        <v>0</v>
      </c>
      <c r="Q76" s="278">
        <f>(L76+'Encargos e Benefícios'!R75)*'Gastos com Pessoal'!N76</f>
        <v>0</v>
      </c>
      <c r="R76" s="244"/>
      <c r="S76" s="271"/>
      <c r="T76" s="99">
        <v>0</v>
      </c>
      <c r="U76" s="99">
        <v>0</v>
      </c>
      <c r="V76" s="278">
        <v>0</v>
      </c>
      <c r="W76" s="12">
        <f>'Encargos e Benefícios'!D75</f>
        <v>0</v>
      </c>
      <c r="X76" s="12">
        <f>IF('Encargos e Benefícios'!C75=0,0,'Encargos e Benefícios'!O75/'Encargos e Benefícios'!C75)</f>
        <v>0</v>
      </c>
      <c r="Y76" s="280">
        <f>IF('Encargos e Benefícios'!C75=0,0,'Encargos e Benefícios'!U75/'Encargos e Benefícios'!C75)</f>
        <v>0</v>
      </c>
      <c r="Z76" s="281">
        <f>IF('Encargos e Benefícios'!C75=0,0,'Encargos e Benefícios'!V75/'Encargos e Benefícios'!C75)</f>
        <v>0</v>
      </c>
      <c r="AA76" s="61"/>
      <c r="AB76" s="60"/>
      <c r="AC76" s="60"/>
      <c r="AD76" s="61"/>
      <c r="AE76" s="12">
        <f t="shared" si="18"/>
        <v>0</v>
      </c>
      <c r="AF76" s="12">
        <f t="shared" si="19"/>
        <v>0</v>
      </c>
      <c r="AG76" s="12">
        <f>IF('Encargos e Benefícios'!$C75=0,0,$Y76+SUM(J76:L76)/$D76)</f>
        <v>0</v>
      </c>
      <c r="AH76" s="245">
        <f>IF('Encargos e Benefícios'!$C75=0,0,SUM(AE76:AG76))</f>
        <v>0</v>
      </c>
      <c r="AI76" s="12">
        <f t="shared" si="20"/>
        <v>0</v>
      </c>
      <c r="AJ76" s="12">
        <f t="shared" si="21"/>
        <v>0</v>
      </c>
      <c r="AK76" s="12">
        <f>IF('Encargos e Benefícios'!$C75=0,0,$AG76+SUM(O76:Q76)/$D76)</f>
        <v>0</v>
      </c>
      <c r="AL76" s="245">
        <f>IF('Encargos e Benefícios'!$C75=0,0,SUM(AI76:AK76))</f>
        <v>0</v>
      </c>
      <c r="AM76" s="12">
        <f t="shared" si="22"/>
        <v>0</v>
      </c>
      <c r="AN76" s="12">
        <f t="shared" si="23"/>
        <v>0</v>
      </c>
      <c r="AO76" s="12">
        <f>IF('Encargos e Benefícios'!$C75=0,0,$AK76+SUM(T76:V76)/$D76)</f>
        <v>0</v>
      </c>
      <c r="AP76" s="245">
        <f>IF('Encargos e Benefícios'!$C75=0,0,SUM(AM76:AO76))</f>
        <v>0</v>
      </c>
      <c r="AQ76" s="61"/>
      <c r="AR76" s="61"/>
    </row>
    <row r="77" spans="1:44" ht="12.75" hidden="1">
      <c r="A77" s="100">
        <v>71</v>
      </c>
      <c r="B77" s="13">
        <f>'Encargos e Benefícios'!B76</f>
        <v>0</v>
      </c>
      <c r="C77" s="68"/>
      <c r="D77" s="10">
        <f>'Encargos e Benefícios'!C76</f>
        <v>0</v>
      </c>
      <c r="E77" s="70"/>
      <c r="F77" s="244"/>
      <c r="G77" s="242"/>
      <c r="H77" s="244"/>
      <c r="I77" s="271"/>
      <c r="J77" s="99">
        <f>'Encargos e Benefícios'!P76*'Gastos com Pessoal'!$I77</f>
        <v>0</v>
      </c>
      <c r="K77" s="99">
        <f>'Encargos e Benefícios'!Q76*'Gastos com Pessoal'!$I77</f>
        <v>0</v>
      </c>
      <c r="L77" s="99">
        <f>'Encargos e Benefícios'!R76*'Gastos com Pessoal'!$I77</f>
        <v>0</v>
      </c>
      <c r="M77" s="244"/>
      <c r="N77" s="271"/>
      <c r="O77" s="99">
        <f>('Encargos e Benefícios'!P76+'Gastos com Pessoal'!J77)*'Gastos com Pessoal'!$N77</f>
        <v>0</v>
      </c>
      <c r="P77" s="99">
        <f>('Encargos e Benefícios'!Q76+'Gastos com Pessoal'!K77)*'Gastos com Pessoal'!$N77</f>
        <v>0</v>
      </c>
      <c r="Q77" s="278">
        <f>(L77+'Encargos e Benefícios'!R76)*'Gastos com Pessoal'!N77</f>
        <v>0</v>
      </c>
      <c r="R77" s="244"/>
      <c r="S77" s="271"/>
      <c r="T77" s="99">
        <v>0</v>
      </c>
      <c r="U77" s="99">
        <v>0</v>
      </c>
      <c r="V77" s="278">
        <v>0</v>
      </c>
      <c r="W77" s="12">
        <f>'Encargos e Benefícios'!D76</f>
        <v>0</v>
      </c>
      <c r="X77" s="12">
        <f>IF('Encargos e Benefícios'!C76=0,0,'Encargos e Benefícios'!O76/'Encargos e Benefícios'!C76)</f>
        <v>0</v>
      </c>
      <c r="Y77" s="280">
        <f>IF('Encargos e Benefícios'!C76=0,0,'Encargos e Benefícios'!U76/'Encargos e Benefícios'!C76)</f>
        <v>0</v>
      </c>
      <c r="Z77" s="281">
        <f>IF('Encargos e Benefícios'!C76=0,0,'Encargos e Benefícios'!V76/'Encargos e Benefícios'!C76)</f>
        <v>0</v>
      </c>
      <c r="AA77" s="61"/>
      <c r="AB77" s="60"/>
      <c r="AC77" s="60"/>
      <c r="AD77" s="61"/>
      <c r="AE77" s="12">
        <f t="shared" si="18"/>
        <v>0</v>
      </c>
      <c r="AF77" s="12">
        <f t="shared" si="19"/>
        <v>0</v>
      </c>
      <c r="AG77" s="12">
        <f>IF('Encargos e Benefícios'!$C76=0,0,$Y77+SUM(J77:L77)/$D77)</f>
        <v>0</v>
      </c>
      <c r="AH77" s="245">
        <f>IF('Encargos e Benefícios'!$C76=0,0,SUM(AE77:AG77))</f>
        <v>0</v>
      </c>
      <c r="AI77" s="12">
        <f t="shared" si="20"/>
        <v>0</v>
      </c>
      <c r="AJ77" s="12">
        <f t="shared" si="21"/>
        <v>0</v>
      </c>
      <c r="AK77" s="12">
        <f>IF('Encargos e Benefícios'!$C76=0,0,$AG77+SUM(O77:Q77)/$D77)</f>
        <v>0</v>
      </c>
      <c r="AL77" s="245">
        <f>IF('Encargos e Benefícios'!$C76=0,0,SUM(AI77:AK77))</f>
        <v>0</v>
      </c>
      <c r="AM77" s="12">
        <f t="shared" si="22"/>
        <v>0</v>
      </c>
      <c r="AN77" s="12">
        <f t="shared" si="23"/>
        <v>0</v>
      </c>
      <c r="AO77" s="12">
        <f>IF('Encargos e Benefícios'!$C76=0,0,$AK77+SUM(T77:V77)/$D77)</f>
        <v>0</v>
      </c>
      <c r="AP77" s="245">
        <f>IF('Encargos e Benefícios'!$C76=0,0,SUM(AM77:AO77))</f>
        <v>0</v>
      </c>
      <c r="AQ77" s="61"/>
      <c r="AR77" s="61"/>
    </row>
    <row r="78" spans="1:44" ht="12.75" hidden="1">
      <c r="A78" s="100">
        <v>72</v>
      </c>
      <c r="B78" s="13">
        <f>'Encargos e Benefícios'!B77</f>
        <v>0</v>
      </c>
      <c r="C78" s="68"/>
      <c r="D78" s="10">
        <f>'Encargos e Benefícios'!C77</f>
        <v>0</v>
      </c>
      <c r="E78" s="70"/>
      <c r="F78" s="244"/>
      <c r="G78" s="242"/>
      <c r="H78" s="244"/>
      <c r="I78" s="271"/>
      <c r="J78" s="99">
        <f>'Encargos e Benefícios'!P77*'Gastos com Pessoal'!$I78</f>
        <v>0</v>
      </c>
      <c r="K78" s="99">
        <f>'Encargos e Benefícios'!Q77*'Gastos com Pessoal'!$I78</f>
        <v>0</v>
      </c>
      <c r="L78" s="99">
        <f>'Encargos e Benefícios'!R77*'Gastos com Pessoal'!$I78</f>
        <v>0</v>
      </c>
      <c r="M78" s="244"/>
      <c r="N78" s="271"/>
      <c r="O78" s="99">
        <f>('Encargos e Benefícios'!P77+'Gastos com Pessoal'!J78)*'Gastos com Pessoal'!$N78</f>
        <v>0</v>
      </c>
      <c r="P78" s="99">
        <f>('Encargos e Benefícios'!Q77+'Gastos com Pessoal'!K78)*'Gastos com Pessoal'!$N78</f>
        <v>0</v>
      </c>
      <c r="Q78" s="278">
        <f>(L78+'Encargos e Benefícios'!R77)*'Gastos com Pessoal'!N78</f>
        <v>0</v>
      </c>
      <c r="R78" s="244"/>
      <c r="S78" s="271"/>
      <c r="T78" s="99">
        <v>0</v>
      </c>
      <c r="U78" s="99">
        <v>0</v>
      </c>
      <c r="V78" s="278">
        <v>0</v>
      </c>
      <c r="W78" s="12">
        <f>'Encargos e Benefícios'!D77</f>
        <v>0</v>
      </c>
      <c r="X78" s="12">
        <f>IF('Encargos e Benefícios'!C77=0,0,'Encargos e Benefícios'!O77/'Encargos e Benefícios'!C77)</f>
        <v>0</v>
      </c>
      <c r="Y78" s="280">
        <f>IF('Encargos e Benefícios'!C77=0,0,'Encargos e Benefícios'!U77/'Encargos e Benefícios'!C77)</f>
        <v>0</v>
      </c>
      <c r="Z78" s="281">
        <f>IF('Encargos e Benefícios'!C77=0,0,'Encargos e Benefícios'!V77/'Encargos e Benefícios'!C77)</f>
        <v>0</v>
      </c>
      <c r="AA78" s="61"/>
      <c r="AB78" s="60"/>
      <c r="AC78" s="60"/>
      <c r="AD78" s="61"/>
      <c r="AE78" s="12">
        <f t="shared" si="18"/>
        <v>0</v>
      </c>
      <c r="AF78" s="12">
        <f t="shared" si="19"/>
        <v>0</v>
      </c>
      <c r="AG78" s="12">
        <f>IF('Encargos e Benefícios'!$C77=0,0,$Y78+SUM(J78:L78)/$D78)</f>
        <v>0</v>
      </c>
      <c r="AH78" s="245">
        <f>IF('Encargos e Benefícios'!$C77=0,0,SUM(AE78:AG78))</f>
        <v>0</v>
      </c>
      <c r="AI78" s="12">
        <f t="shared" si="20"/>
        <v>0</v>
      </c>
      <c r="AJ78" s="12">
        <f t="shared" si="21"/>
        <v>0</v>
      </c>
      <c r="AK78" s="12">
        <f>IF('Encargos e Benefícios'!$C77=0,0,$AG78+SUM(O78:Q78)/$D78)</f>
        <v>0</v>
      </c>
      <c r="AL78" s="245">
        <f>IF('Encargos e Benefícios'!$C77=0,0,SUM(AI78:AK78))</f>
        <v>0</v>
      </c>
      <c r="AM78" s="12">
        <f t="shared" si="22"/>
        <v>0</v>
      </c>
      <c r="AN78" s="12">
        <f t="shared" si="23"/>
        <v>0</v>
      </c>
      <c r="AO78" s="12">
        <f>IF('Encargos e Benefícios'!$C77=0,0,$AK78+SUM(T78:V78)/$D78)</f>
        <v>0</v>
      </c>
      <c r="AP78" s="245">
        <f>IF('Encargos e Benefícios'!$C77=0,0,SUM(AM78:AO78))</f>
        <v>0</v>
      </c>
      <c r="AQ78" s="61"/>
      <c r="AR78" s="61"/>
    </row>
    <row r="79" spans="1:44" ht="12.75" hidden="1">
      <c r="A79" s="100">
        <v>73</v>
      </c>
      <c r="B79" s="13">
        <f>'Encargos e Benefícios'!B78</f>
        <v>0</v>
      </c>
      <c r="C79" s="68"/>
      <c r="D79" s="10">
        <f>'Encargos e Benefícios'!C78</f>
        <v>0</v>
      </c>
      <c r="E79" s="70"/>
      <c r="F79" s="244"/>
      <c r="G79" s="242"/>
      <c r="H79" s="244"/>
      <c r="I79" s="271"/>
      <c r="J79" s="99">
        <f>'Encargos e Benefícios'!P78*'Gastos com Pessoal'!$I79</f>
        <v>0</v>
      </c>
      <c r="K79" s="99">
        <f>'Encargos e Benefícios'!Q78*'Gastos com Pessoal'!$I79</f>
        <v>0</v>
      </c>
      <c r="L79" s="99">
        <f>'Encargos e Benefícios'!R78*'Gastos com Pessoal'!$I79</f>
        <v>0</v>
      </c>
      <c r="M79" s="244"/>
      <c r="N79" s="271"/>
      <c r="O79" s="99">
        <f>('Encargos e Benefícios'!P78+'Gastos com Pessoal'!J79)*'Gastos com Pessoal'!$N79</f>
        <v>0</v>
      </c>
      <c r="P79" s="99">
        <f>('Encargos e Benefícios'!Q78+'Gastos com Pessoal'!K79)*'Gastos com Pessoal'!$N79</f>
        <v>0</v>
      </c>
      <c r="Q79" s="278">
        <f>(L79+'Encargos e Benefícios'!R78)*'Gastos com Pessoal'!N79</f>
        <v>0</v>
      </c>
      <c r="R79" s="244"/>
      <c r="S79" s="271"/>
      <c r="T79" s="99">
        <v>0</v>
      </c>
      <c r="U79" s="99">
        <v>0</v>
      </c>
      <c r="V79" s="278">
        <v>0</v>
      </c>
      <c r="W79" s="12">
        <f>'Encargos e Benefícios'!D78</f>
        <v>0</v>
      </c>
      <c r="X79" s="12">
        <f>IF('Encargos e Benefícios'!C78=0,0,'Encargos e Benefícios'!O78/'Encargos e Benefícios'!C78)</f>
        <v>0</v>
      </c>
      <c r="Y79" s="280">
        <f>IF('Encargos e Benefícios'!C78=0,0,'Encargos e Benefícios'!U78/'Encargos e Benefícios'!C78)</f>
        <v>0</v>
      </c>
      <c r="Z79" s="281">
        <f>IF('Encargos e Benefícios'!C78=0,0,'Encargos e Benefícios'!V78/'Encargos e Benefícios'!C78)</f>
        <v>0</v>
      </c>
      <c r="AA79" s="61"/>
      <c r="AB79" s="60"/>
      <c r="AC79" s="60"/>
      <c r="AD79" s="61"/>
      <c r="AE79" s="12">
        <f t="shared" si="18"/>
        <v>0</v>
      </c>
      <c r="AF79" s="12">
        <f t="shared" si="19"/>
        <v>0</v>
      </c>
      <c r="AG79" s="12">
        <f>IF('Encargos e Benefícios'!$C78=0,0,$Y79+SUM(J79:L79)/$D79)</f>
        <v>0</v>
      </c>
      <c r="AH79" s="245">
        <f>IF('Encargos e Benefícios'!$C78=0,0,SUM(AE79:AG79))</f>
        <v>0</v>
      </c>
      <c r="AI79" s="12">
        <f t="shared" si="20"/>
        <v>0</v>
      </c>
      <c r="AJ79" s="12">
        <f t="shared" si="21"/>
        <v>0</v>
      </c>
      <c r="AK79" s="12">
        <f>IF('Encargos e Benefícios'!$C78=0,0,$AG79+SUM(O79:Q79)/$D79)</f>
        <v>0</v>
      </c>
      <c r="AL79" s="245">
        <f>IF('Encargos e Benefícios'!$C78=0,0,SUM(AI79:AK79))</f>
        <v>0</v>
      </c>
      <c r="AM79" s="12">
        <f t="shared" si="22"/>
        <v>0</v>
      </c>
      <c r="AN79" s="12">
        <f t="shared" si="23"/>
        <v>0</v>
      </c>
      <c r="AO79" s="12">
        <f>IF('Encargos e Benefícios'!$C78=0,0,$AK79+SUM(T79:V79)/$D79)</f>
        <v>0</v>
      </c>
      <c r="AP79" s="245">
        <f>IF('Encargos e Benefícios'!$C78=0,0,SUM(AM79:AO79))</f>
        <v>0</v>
      </c>
      <c r="AQ79" s="61"/>
      <c r="AR79" s="61"/>
    </row>
    <row r="80" spans="1:44" ht="12.75" hidden="1">
      <c r="A80" s="100">
        <v>74</v>
      </c>
      <c r="B80" s="13">
        <f>'Encargos e Benefícios'!B79</f>
        <v>0</v>
      </c>
      <c r="C80" s="68"/>
      <c r="D80" s="10">
        <f>'Encargos e Benefícios'!C79</f>
        <v>0</v>
      </c>
      <c r="E80" s="70"/>
      <c r="F80" s="244"/>
      <c r="G80" s="242"/>
      <c r="H80" s="244"/>
      <c r="I80" s="271"/>
      <c r="J80" s="99">
        <f>'Encargos e Benefícios'!P79*'Gastos com Pessoal'!$I80</f>
        <v>0</v>
      </c>
      <c r="K80" s="99">
        <f>'Encargos e Benefícios'!Q79*'Gastos com Pessoal'!$I80</f>
        <v>0</v>
      </c>
      <c r="L80" s="99">
        <f>'Encargos e Benefícios'!R79*'Gastos com Pessoal'!$I80</f>
        <v>0</v>
      </c>
      <c r="M80" s="244"/>
      <c r="N80" s="271"/>
      <c r="O80" s="99">
        <f>('Encargos e Benefícios'!P79+'Gastos com Pessoal'!J80)*'Gastos com Pessoal'!$N80</f>
        <v>0</v>
      </c>
      <c r="P80" s="99">
        <f>('Encargos e Benefícios'!Q79+'Gastos com Pessoal'!K80)*'Gastos com Pessoal'!$N80</f>
        <v>0</v>
      </c>
      <c r="Q80" s="278">
        <f>(L80+'Encargos e Benefícios'!R79)*'Gastos com Pessoal'!N80</f>
        <v>0</v>
      </c>
      <c r="R80" s="244"/>
      <c r="S80" s="271"/>
      <c r="T80" s="99">
        <v>0</v>
      </c>
      <c r="U80" s="99">
        <v>0</v>
      </c>
      <c r="V80" s="278">
        <v>0</v>
      </c>
      <c r="W80" s="12">
        <f>'Encargos e Benefícios'!D79</f>
        <v>0</v>
      </c>
      <c r="X80" s="12">
        <f>IF('Encargos e Benefícios'!C79=0,0,'Encargos e Benefícios'!O79/'Encargos e Benefícios'!C79)</f>
        <v>0</v>
      </c>
      <c r="Y80" s="280">
        <f>IF('Encargos e Benefícios'!C79=0,0,'Encargos e Benefícios'!U79/'Encargos e Benefícios'!C79)</f>
        <v>0</v>
      </c>
      <c r="Z80" s="281">
        <f>IF('Encargos e Benefícios'!C79=0,0,'Encargos e Benefícios'!V79/'Encargos e Benefícios'!C79)</f>
        <v>0</v>
      </c>
      <c r="AA80" s="61"/>
      <c r="AB80" s="60"/>
      <c r="AC80" s="60"/>
      <c r="AD80" s="61"/>
      <c r="AE80" s="12">
        <f t="shared" si="18"/>
        <v>0</v>
      </c>
      <c r="AF80" s="12">
        <f t="shared" si="19"/>
        <v>0</v>
      </c>
      <c r="AG80" s="12">
        <f>IF('Encargos e Benefícios'!$C79=0,0,$Y80+SUM(J80:L80)/$D80)</f>
        <v>0</v>
      </c>
      <c r="AH80" s="245">
        <f>IF('Encargos e Benefícios'!$C79=0,0,SUM(AE80:AG80))</f>
        <v>0</v>
      </c>
      <c r="AI80" s="12">
        <f t="shared" si="20"/>
        <v>0</v>
      </c>
      <c r="AJ80" s="12">
        <f t="shared" si="21"/>
        <v>0</v>
      </c>
      <c r="AK80" s="12">
        <f>IF('Encargos e Benefícios'!$C79=0,0,$AG80+SUM(O80:Q80)/$D80)</f>
        <v>0</v>
      </c>
      <c r="AL80" s="245">
        <f>IF('Encargos e Benefícios'!$C79=0,0,SUM(AI80:AK80))</f>
        <v>0</v>
      </c>
      <c r="AM80" s="12">
        <f t="shared" si="22"/>
        <v>0</v>
      </c>
      <c r="AN80" s="12">
        <f t="shared" si="23"/>
        <v>0</v>
      </c>
      <c r="AO80" s="12">
        <f>IF('Encargos e Benefícios'!$C79=0,0,$AK80+SUM(T80:V80)/$D80)</f>
        <v>0</v>
      </c>
      <c r="AP80" s="245">
        <f>IF('Encargos e Benefícios'!$C79=0,0,SUM(AM80:AO80))</f>
        <v>0</v>
      </c>
      <c r="AQ80" s="61"/>
      <c r="AR80" s="61"/>
    </row>
    <row r="81" spans="1:44" ht="12.75" hidden="1">
      <c r="A81" s="100">
        <v>75</v>
      </c>
      <c r="B81" s="13">
        <f>'Encargos e Benefícios'!B80</f>
        <v>0</v>
      </c>
      <c r="C81" s="68"/>
      <c r="D81" s="10">
        <f>'Encargos e Benefícios'!C80</f>
        <v>0</v>
      </c>
      <c r="E81" s="70"/>
      <c r="F81" s="244"/>
      <c r="G81" s="242"/>
      <c r="H81" s="244"/>
      <c r="I81" s="271"/>
      <c r="J81" s="99">
        <f>'Encargos e Benefícios'!P80*'Gastos com Pessoal'!$I81</f>
        <v>0</v>
      </c>
      <c r="K81" s="99">
        <f>'Encargos e Benefícios'!Q80*'Gastos com Pessoal'!$I81</f>
        <v>0</v>
      </c>
      <c r="L81" s="99">
        <f>'Encargos e Benefícios'!R80*'Gastos com Pessoal'!$I81</f>
        <v>0</v>
      </c>
      <c r="M81" s="244"/>
      <c r="N81" s="271"/>
      <c r="O81" s="99">
        <f>('Encargos e Benefícios'!P80+'Gastos com Pessoal'!J81)*'Gastos com Pessoal'!$N81</f>
        <v>0</v>
      </c>
      <c r="P81" s="99">
        <f>('Encargos e Benefícios'!Q80+'Gastos com Pessoal'!K81)*'Gastos com Pessoal'!$N81</f>
        <v>0</v>
      </c>
      <c r="Q81" s="278">
        <f>(L81+'Encargos e Benefícios'!R80)*'Gastos com Pessoal'!N81</f>
        <v>0</v>
      </c>
      <c r="R81" s="244"/>
      <c r="S81" s="271"/>
      <c r="T81" s="99">
        <v>0</v>
      </c>
      <c r="U81" s="99">
        <v>0</v>
      </c>
      <c r="V81" s="278">
        <v>0</v>
      </c>
      <c r="W81" s="12">
        <f>'Encargos e Benefícios'!D80</f>
        <v>0</v>
      </c>
      <c r="X81" s="12">
        <f>IF('Encargos e Benefícios'!C80=0,0,'Encargos e Benefícios'!O80/'Encargos e Benefícios'!C80)</f>
        <v>0</v>
      </c>
      <c r="Y81" s="280">
        <f>IF('Encargos e Benefícios'!C80=0,0,'Encargos e Benefícios'!U80/'Encargos e Benefícios'!C80)</f>
        <v>0</v>
      </c>
      <c r="Z81" s="281">
        <f>IF('Encargos e Benefícios'!C80=0,0,'Encargos e Benefícios'!V80/'Encargos e Benefícios'!C80)</f>
        <v>0</v>
      </c>
      <c r="AA81" s="61"/>
      <c r="AB81" s="60"/>
      <c r="AC81" s="60"/>
      <c r="AD81" s="61"/>
      <c r="AE81" s="12">
        <f t="shared" si="18"/>
        <v>0</v>
      </c>
      <c r="AF81" s="12">
        <f t="shared" si="19"/>
        <v>0</v>
      </c>
      <c r="AG81" s="12">
        <f>IF('Encargos e Benefícios'!$C80=0,0,$Y81+SUM(J81:L81)/$D81)</f>
        <v>0</v>
      </c>
      <c r="AH81" s="245">
        <f>IF('Encargos e Benefícios'!$C80=0,0,SUM(AE81:AG81))</f>
        <v>0</v>
      </c>
      <c r="AI81" s="12">
        <f t="shared" si="20"/>
        <v>0</v>
      </c>
      <c r="AJ81" s="12">
        <f t="shared" si="21"/>
        <v>0</v>
      </c>
      <c r="AK81" s="12">
        <f>IF('Encargos e Benefícios'!$C80=0,0,$AG81+SUM(O81:Q81)/$D81)</f>
        <v>0</v>
      </c>
      <c r="AL81" s="245">
        <f>IF('Encargos e Benefícios'!$C80=0,0,SUM(AI81:AK81))</f>
        <v>0</v>
      </c>
      <c r="AM81" s="12">
        <f t="shared" si="22"/>
        <v>0</v>
      </c>
      <c r="AN81" s="12">
        <f t="shared" si="23"/>
        <v>0</v>
      </c>
      <c r="AO81" s="12">
        <f>IF('Encargos e Benefícios'!$C80=0,0,$AK81+SUM(T81:V81)/$D81)</f>
        <v>0</v>
      </c>
      <c r="AP81" s="245">
        <f>IF('Encargos e Benefícios'!$C80=0,0,SUM(AM81:AO81))</f>
        <v>0</v>
      </c>
      <c r="AQ81" s="61"/>
      <c r="AR81" s="61"/>
    </row>
    <row r="82" spans="1:44" ht="12.75" hidden="1">
      <c r="A82" s="100">
        <v>76</v>
      </c>
      <c r="B82" s="13">
        <f>'Encargos e Benefícios'!B81</f>
        <v>0</v>
      </c>
      <c r="C82" s="68"/>
      <c r="D82" s="10">
        <f>'Encargos e Benefícios'!C81</f>
        <v>0</v>
      </c>
      <c r="E82" s="70"/>
      <c r="F82" s="244"/>
      <c r="G82" s="242"/>
      <c r="H82" s="244"/>
      <c r="I82" s="271"/>
      <c r="J82" s="99">
        <f>'Encargos e Benefícios'!P81*'Gastos com Pessoal'!$I82</f>
        <v>0</v>
      </c>
      <c r="K82" s="99">
        <f>'Encargos e Benefícios'!Q81*'Gastos com Pessoal'!$I82</f>
        <v>0</v>
      </c>
      <c r="L82" s="99">
        <f>'Encargos e Benefícios'!R81*'Gastos com Pessoal'!$I82</f>
        <v>0</v>
      </c>
      <c r="M82" s="244"/>
      <c r="N82" s="271"/>
      <c r="O82" s="99">
        <f>('Encargos e Benefícios'!P81+'Gastos com Pessoal'!J82)*'Gastos com Pessoal'!$N82</f>
        <v>0</v>
      </c>
      <c r="P82" s="99">
        <f>('Encargos e Benefícios'!Q81+'Gastos com Pessoal'!K82)*'Gastos com Pessoal'!$N82</f>
        <v>0</v>
      </c>
      <c r="Q82" s="278">
        <f>(L82+'Encargos e Benefícios'!R81)*'Gastos com Pessoal'!N82</f>
        <v>0</v>
      </c>
      <c r="R82" s="244"/>
      <c r="S82" s="271"/>
      <c r="T82" s="99">
        <v>0</v>
      </c>
      <c r="U82" s="99">
        <v>0</v>
      </c>
      <c r="V82" s="278">
        <v>0</v>
      </c>
      <c r="W82" s="12">
        <f>'Encargos e Benefícios'!D81</f>
        <v>0</v>
      </c>
      <c r="X82" s="12">
        <f>IF('Encargos e Benefícios'!C81=0,0,'Encargos e Benefícios'!O81/'Encargos e Benefícios'!C81)</f>
        <v>0</v>
      </c>
      <c r="Y82" s="280">
        <f>IF('Encargos e Benefícios'!C81=0,0,'Encargos e Benefícios'!U81/'Encargos e Benefícios'!C81)</f>
        <v>0</v>
      </c>
      <c r="Z82" s="281">
        <f>IF('Encargos e Benefícios'!C81=0,0,'Encargos e Benefícios'!V81/'Encargos e Benefícios'!C81)</f>
        <v>0</v>
      </c>
      <c r="AA82" s="61"/>
      <c r="AB82" s="60"/>
      <c r="AC82" s="60"/>
      <c r="AD82" s="61"/>
      <c r="AE82" s="12">
        <f t="shared" si="18"/>
        <v>0</v>
      </c>
      <c r="AF82" s="12">
        <f t="shared" si="19"/>
        <v>0</v>
      </c>
      <c r="AG82" s="12">
        <f>IF('Encargos e Benefícios'!$C81=0,0,$Y82+SUM(J82:L82)/$D82)</f>
        <v>0</v>
      </c>
      <c r="AH82" s="245">
        <f>IF('Encargos e Benefícios'!$C81=0,0,SUM(AE82:AG82))</f>
        <v>0</v>
      </c>
      <c r="AI82" s="12">
        <f t="shared" si="20"/>
        <v>0</v>
      </c>
      <c r="AJ82" s="12">
        <f t="shared" si="21"/>
        <v>0</v>
      </c>
      <c r="AK82" s="12">
        <f>IF('Encargos e Benefícios'!$C81=0,0,$AG82+SUM(O82:Q82)/$D82)</f>
        <v>0</v>
      </c>
      <c r="AL82" s="245">
        <f>IF('Encargos e Benefícios'!$C81=0,0,SUM(AI82:AK82))</f>
        <v>0</v>
      </c>
      <c r="AM82" s="12">
        <f t="shared" si="22"/>
        <v>0</v>
      </c>
      <c r="AN82" s="12">
        <f t="shared" si="23"/>
        <v>0</v>
      </c>
      <c r="AO82" s="12">
        <f>IF('Encargos e Benefícios'!$C81=0,0,$AK82+SUM(T82:V82)/$D82)</f>
        <v>0</v>
      </c>
      <c r="AP82" s="245">
        <f>IF('Encargos e Benefícios'!$C81=0,0,SUM(AM82:AO82))</f>
        <v>0</v>
      </c>
      <c r="AQ82" s="61"/>
      <c r="AR82" s="61"/>
    </row>
    <row r="83" spans="1:44" ht="12.75" hidden="1">
      <c r="A83" s="100">
        <v>77</v>
      </c>
      <c r="B83" s="13">
        <f>'Encargos e Benefícios'!B82</f>
        <v>0</v>
      </c>
      <c r="C83" s="68"/>
      <c r="D83" s="10">
        <f>'Encargos e Benefícios'!C82</f>
        <v>0</v>
      </c>
      <c r="E83" s="70"/>
      <c r="F83" s="244"/>
      <c r="G83" s="242"/>
      <c r="H83" s="244"/>
      <c r="I83" s="271"/>
      <c r="J83" s="99">
        <f>'Encargos e Benefícios'!P82*'Gastos com Pessoal'!$I83</f>
        <v>0</v>
      </c>
      <c r="K83" s="99">
        <f>'Encargos e Benefícios'!Q82*'Gastos com Pessoal'!$I83</f>
        <v>0</v>
      </c>
      <c r="L83" s="99">
        <f>'Encargos e Benefícios'!R82*'Gastos com Pessoal'!$I83</f>
        <v>0</v>
      </c>
      <c r="M83" s="244"/>
      <c r="N83" s="271"/>
      <c r="O83" s="99">
        <f>('Encargos e Benefícios'!P82+'Gastos com Pessoal'!J83)*'Gastos com Pessoal'!$N83</f>
        <v>0</v>
      </c>
      <c r="P83" s="99">
        <f>('Encargos e Benefícios'!Q82+'Gastos com Pessoal'!K83)*'Gastos com Pessoal'!$N83</f>
        <v>0</v>
      </c>
      <c r="Q83" s="278">
        <f>(L83+'Encargos e Benefícios'!R82)*'Gastos com Pessoal'!N83</f>
        <v>0</v>
      </c>
      <c r="R83" s="244"/>
      <c r="S83" s="271"/>
      <c r="T83" s="99">
        <v>0</v>
      </c>
      <c r="U83" s="99">
        <v>0</v>
      </c>
      <c r="V83" s="278">
        <v>0</v>
      </c>
      <c r="W83" s="12">
        <f>'Encargos e Benefícios'!D82</f>
        <v>0</v>
      </c>
      <c r="X83" s="12">
        <f>IF('Encargos e Benefícios'!C82=0,0,'Encargos e Benefícios'!O82/'Encargos e Benefícios'!C82)</f>
        <v>0</v>
      </c>
      <c r="Y83" s="280">
        <f>IF('Encargos e Benefícios'!C82=0,0,'Encargos e Benefícios'!U82/'Encargos e Benefícios'!C82)</f>
        <v>0</v>
      </c>
      <c r="Z83" s="281">
        <f>IF('Encargos e Benefícios'!C82=0,0,'Encargos e Benefícios'!V82/'Encargos e Benefícios'!C82)</f>
        <v>0</v>
      </c>
      <c r="AA83" s="61"/>
      <c r="AB83" s="60"/>
      <c r="AC83" s="60"/>
      <c r="AD83" s="61"/>
      <c r="AE83" s="12">
        <f t="shared" si="18"/>
        <v>0</v>
      </c>
      <c r="AF83" s="12">
        <f t="shared" si="19"/>
        <v>0</v>
      </c>
      <c r="AG83" s="12">
        <f>IF('Encargos e Benefícios'!$C82=0,0,$Y83+SUM(J83:L83)/$D83)</f>
        <v>0</v>
      </c>
      <c r="AH83" s="245">
        <f>IF('Encargos e Benefícios'!$C82=0,0,SUM(AE83:AG83))</f>
        <v>0</v>
      </c>
      <c r="AI83" s="12">
        <f t="shared" si="20"/>
        <v>0</v>
      </c>
      <c r="AJ83" s="12">
        <f t="shared" si="21"/>
        <v>0</v>
      </c>
      <c r="AK83" s="12">
        <f>IF('Encargos e Benefícios'!$C82=0,0,$AG83+SUM(O83:Q83)/$D83)</f>
        <v>0</v>
      </c>
      <c r="AL83" s="245">
        <f>IF('Encargos e Benefícios'!$C82=0,0,SUM(AI83:AK83))</f>
        <v>0</v>
      </c>
      <c r="AM83" s="12">
        <f t="shared" si="22"/>
        <v>0</v>
      </c>
      <c r="AN83" s="12">
        <f t="shared" si="23"/>
        <v>0</v>
      </c>
      <c r="AO83" s="12">
        <f>IF('Encargos e Benefícios'!$C82=0,0,$AK83+SUM(T83:V83)/$D83)</f>
        <v>0</v>
      </c>
      <c r="AP83" s="245">
        <f>IF('Encargos e Benefícios'!$C82=0,0,SUM(AM83:AO83))</f>
        <v>0</v>
      </c>
      <c r="AQ83" s="61"/>
      <c r="AR83" s="61"/>
    </row>
    <row r="84" spans="1:44" ht="12.75" hidden="1">
      <c r="A84" s="100">
        <v>78</v>
      </c>
      <c r="B84" s="13">
        <f>'Encargos e Benefícios'!B83</f>
        <v>0</v>
      </c>
      <c r="C84" s="68"/>
      <c r="D84" s="10">
        <f>'Encargos e Benefícios'!C83</f>
        <v>0</v>
      </c>
      <c r="E84" s="70"/>
      <c r="F84" s="244"/>
      <c r="G84" s="242"/>
      <c r="H84" s="244"/>
      <c r="I84" s="271"/>
      <c r="J84" s="99">
        <f>'Encargos e Benefícios'!P83*'Gastos com Pessoal'!$I84</f>
        <v>0</v>
      </c>
      <c r="K84" s="99">
        <f>'Encargos e Benefícios'!Q83*'Gastos com Pessoal'!$I84</f>
        <v>0</v>
      </c>
      <c r="L84" s="99">
        <f>'Encargos e Benefícios'!R83*'Gastos com Pessoal'!$I84</f>
        <v>0</v>
      </c>
      <c r="M84" s="244"/>
      <c r="N84" s="271"/>
      <c r="O84" s="99">
        <f>('Encargos e Benefícios'!P83+'Gastos com Pessoal'!J84)*'Gastos com Pessoal'!$N84</f>
        <v>0</v>
      </c>
      <c r="P84" s="99">
        <f>('Encargos e Benefícios'!Q83+'Gastos com Pessoal'!K84)*'Gastos com Pessoal'!$N84</f>
        <v>0</v>
      </c>
      <c r="Q84" s="278">
        <f>(L84+'Encargos e Benefícios'!R83)*'Gastos com Pessoal'!N84</f>
        <v>0</v>
      </c>
      <c r="R84" s="244"/>
      <c r="S84" s="271"/>
      <c r="T84" s="99">
        <v>0</v>
      </c>
      <c r="U84" s="99">
        <v>0</v>
      </c>
      <c r="V84" s="278">
        <v>0</v>
      </c>
      <c r="W84" s="12">
        <f>'Encargos e Benefícios'!D83</f>
        <v>0</v>
      </c>
      <c r="X84" s="12">
        <f>IF('Encargos e Benefícios'!C83=0,0,'Encargos e Benefícios'!O83/'Encargos e Benefícios'!C83)</f>
        <v>0</v>
      </c>
      <c r="Y84" s="280">
        <f>IF('Encargos e Benefícios'!C83=0,0,'Encargos e Benefícios'!U83/'Encargos e Benefícios'!C83)</f>
        <v>0</v>
      </c>
      <c r="Z84" s="281">
        <f>IF('Encargos e Benefícios'!C83=0,0,'Encargos e Benefícios'!V83/'Encargos e Benefícios'!C83)</f>
        <v>0</v>
      </c>
      <c r="AA84" s="61"/>
      <c r="AB84" s="60"/>
      <c r="AC84" s="60"/>
      <c r="AD84" s="61"/>
      <c r="AE84" s="12">
        <f t="shared" si="18"/>
        <v>0</v>
      </c>
      <c r="AF84" s="12">
        <f t="shared" si="19"/>
        <v>0</v>
      </c>
      <c r="AG84" s="12">
        <f>IF('Encargos e Benefícios'!$C83=0,0,$Y84+SUM(J84:L84)/$D84)</f>
        <v>0</v>
      </c>
      <c r="AH84" s="245">
        <f>IF('Encargos e Benefícios'!$C83=0,0,SUM(AE84:AG84))</f>
        <v>0</v>
      </c>
      <c r="AI84" s="12">
        <f t="shared" si="20"/>
        <v>0</v>
      </c>
      <c r="AJ84" s="12">
        <f t="shared" si="21"/>
        <v>0</v>
      </c>
      <c r="AK84" s="12">
        <f>IF('Encargos e Benefícios'!$C83=0,0,$AG84+SUM(O84:Q84)/$D84)</f>
        <v>0</v>
      </c>
      <c r="AL84" s="245">
        <f>IF('Encargos e Benefícios'!$C83=0,0,SUM(AI84:AK84))</f>
        <v>0</v>
      </c>
      <c r="AM84" s="12">
        <f t="shared" si="22"/>
        <v>0</v>
      </c>
      <c r="AN84" s="12">
        <f t="shared" si="23"/>
        <v>0</v>
      </c>
      <c r="AO84" s="12">
        <f>IF('Encargos e Benefícios'!$C83=0,0,$AK84+SUM(T84:V84)/$D84)</f>
        <v>0</v>
      </c>
      <c r="AP84" s="245">
        <f>IF('Encargos e Benefícios'!$C83=0,0,SUM(AM84:AO84))</f>
        <v>0</v>
      </c>
      <c r="AQ84" s="61"/>
      <c r="AR84" s="61"/>
    </row>
    <row r="85" spans="1:44" ht="12.75" hidden="1">
      <c r="A85" s="100">
        <v>79</v>
      </c>
      <c r="B85" s="13">
        <f>'Encargos e Benefícios'!B84</f>
        <v>0</v>
      </c>
      <c r="C85" s="68"/>
      <c r="D85" s="10">
        <f>'Encargos e Benefícios'!C84</f>
        <v>0</v>
      </c>
      <c r="E85" s="70"/>
      <c r="F85" s="244"/>
      <c r="G85" s="242"/>
      <c r="H85" s="244"/>
      <c r="I85" s="271"/>
      <c r="J85" s="99">
        <f>'Encargos e Benefícios'!P84*'Gastos com Pessoal'!$I85</f>
        <v>0</v>
      </c>
      <c r="K85" s="99">
        <f>'Encargos e Benefícios'!Q84*'Gastos com Pessoal'!$I85</f>
        <v>0</v>
      </c>
      <c r="L85" s="99">
        <f>'Encargos e Benefícios'!R84*'Gastos com Pessoal'!$I85</f>
        <v>0</v>
      </c>
      <c r="M85" s="244"/>
      <c r="N85" s="271"/>
      <c r="O85" s="99">
        <f>('Encargos e Benefícios'!P84+'Gastos com Pessoal'!J85)*'Gastos com Pessoal'!$N85</f>
        <v>0</v>
      </c>
      <c r="P85" s="99">
        <f>('Encargos e Benefícios'!Q84+'Gastos com Pessoal'!K85)*'Gastos com Pessoal'!$N85</f>
        <v>0</v>
      </c>
      <c r="Q85" s="278">
        <f>(L85+'Encargos e Benefícios'!R84)*'Gastos com Pessoal'!N85</f>
        <v>0</v>
      </c>
      <c r="R85" s="244"/>
      <c r="S85" s="271"/>
      <c r="T85" s="99">
        <v>0</v>
      </c>
      <c r="U85" s="99">
        <v>0</v>
      </c>
      <c r="V85" s="278">
        <v>0</v>
      </c>
      <c r="W85" s="12">
        <f>'Encargos e Benefícios'!D84</f>
        <v>0</v>
      </c>
      <c r="X85" s="12">
        <f>IF('Encargos e Benefícios'!C84=0,0,'Encargos e Benefícios'!O84/'Encargos e Benefícios'!C84)</f>
        <v>0</v>
      </c>
      <c r="Y85" s="280">
        <f>IF('Encargos e Benefícios'!C84=0,0,'Encargos e Benefícios'!U84/'Encargos e Benefícios'!C84)</f>
        <v>0</v>
      </c>
      <c r="Z85" s="281">
        <f>IF('Encargos e Benefícios'!C84=0,0,'Encargos e Benefícios'!V84/'Encargos e Benefícios'!C84)</f>
        <v>0</v>
      </c>
      <c r="AA85" s="61"/>
      <c r="AB85" s="60"/>
      <c r="AC85" s="60"/>
      <c r="AD85" s="61"/>
      <c r="AE85" s="12">
        <f t="shared" si="18"/>
        <v>0</v>
      </c>
      <c r="AF85" s="12">
        <f t="shared" si="19"/>
        <v>0</v>
      </c>
      <c r="AG85" s="12">
        <f>IF('Encargos e Benefícios'!$C84=0,0,$Y85+SUM(J85:L85)/$D85)</f>
        <v>0</v>
      </c>
      <c r="AH85" s="245">
        <f>IF('Encargos e Benefícios'!$C84=0,0,SUM(AE85:AG85))</f>
        <v>0</v>
      </c>
      <c r="AI85" s="12">
        <f t="shared" si="20"/>
        <v>0</v>
      </c>
      <c r="AJ85" s="12">
        <f t="shared" si="21"/>
        <v>0</v>
      </c>
      <c r="AK85" s="12">
        <f>IF('Encargos e Benefícios'!$C84=0,0,$AG85+SUM(O85:Q85)/$D85)</f>
        <v>0</v>
      </c>
      <c r="AL85" s="245">
        <f>IF('Encargos e Benefícios'!$C84=0,0,SUM(AI85:AK85))</f>
        <v>0</v>
      </c>
      <c r="AM85" s="12">
        <f t="shared" si="22"/>
        <v>0</v>
      </c>
      <c r="AN85" s="12">
        <f t="shared" si="23"/>
        <v>0</v>
      </c>
      <c r="AO85" s="12">
        <f>IF('Encargos e Benefícios'!$C84=0,0,$AK85+SUM(T85:V85)/$D85)</f>
        <v>0</v>
      </c>
      <c r="AP85" s="245">
        <f>IF('Encargos e Benefícios'!$C84=0,0,SUM(AM85:AO85))</f>
        <v>0</v>
      </c>
      <c r="AQ85" s="61"/>
      <c r="AR85" s="61"/>
    </row>
    <row r="86" spans="1:44" ht="12.75" hidden="1">
      <c r="A86" s="100">
        <v>80</v>
      </c>
      <c r="B86" s="13">
        <f>'Encargos e Benefícios'!B85</f>
        <v>0</v>
      </c>
      <c r="C86" s="68"/>
      <c r="D86" s="10">
        <f>'Encargos e Benefícios'!C85</f>
        <v>0</v>
      </c>
      <c r="E86" s="70"/>
      <c r="F86" s="244"/>
      <c r="G86" s="242"/>
      <c r="H86" s="244"/>
      <c r="I86" s="271"/>
      <c r="J86" s="99">
        <f>'Encargos e Benefícios'!P85*'Gastos com Pessoal'!$I86</f>
        <v>0</v>
      </c>
      <c r="K86" s="99">
        <f>'Encargos e Benefícios'!Q85*'Gastos com Pessoal'!$I86</f>
        <v>0</v>
      </c>
      <c r="L86" s="99">
        <f>'Encargos e Benefícios'!R85*'Gastos com Pessoal'!$I86</f>
        <v>0</v>
      </c>
      <c r="M86" s="244"/>
      <c r="N86" s="271"/>
      <c r="O86" s="99">
        <f>('Encargos e Benefícios'!P85+'Gastos com Pessoal'!J86)*'Gastos com Pessoal'!$N86</f>
        <v>0</v>
      </c>
      <c r="P86" s="99">
        <f>('Encargos e Benefícios'!Q85+'Gastos com Pessoal'!K86)*'Gastos com Pessoal'!$N86</f>
        <v>0</v>
      </c>
      <c r="Q86" s="278">
        <f>(L86+'Encargos e Benefícios'!R85)*'Gastos com Pessoal'!N86</f>
        <v>0</v>
      </c>
      <c r="R86" s="244"/>
      <c r="S86" s="271"/>
      <c r="T86" s="99">
        <v>0</v>
      </c>
      <c r="U86" s="99">
        <v>0</v>
      </c>
      <c r="V86" s="278">
        <v>0</v>
      </c>
      <c r="W86" s="12">
        <f>'Encargos e Benefícios'!D85</f>
        <v>0</v>
      </c>
      <c r="X86" s="12">
        <f>IF('Encargos e Benefícios'!C85=0,0,'Encargos e Benefícios'!O85/'Encargos e Benefícios'!C85)</f>
        <v>0</v>
      </c>
      <c r="Y86" s="280">
        <f>IF('Encargos e Benefícios'!C85=0,0,'Encargos e Benefícios'!U85/'Encargos e Benefícios'!C85)</f>
        <v>0</v>
      </c>
      <c r="Z86" s="281">
        <f>IF('Encargos e Benefícios'!C85=0,0,'Encargos e Benefícios'!V85/'Encargos e Benefícios'!C85)</f>
        <v>0</v>
      </c>
      <c r="AA86" s="61"/>
      <c r="AB86" s="60"/>
      <c r="AC86" s="60"/>
      <c r="AD86" s="61"/>
      <c r="AE86" s="12">
        <f t="shared" si="18"/>
        <v>0</v>
      </c>
      <c r="AF86" s="12">
        <f t="shared" si="19"/>
        <v>0</v>
      </c>
      <c r="AG86" s="12">
        <f>IF('Encargos e Benefícios'!$C85=0,0,$Y86+SUM(J86:L86)/$D86)</f>
        <v>0</v>
      </c>
      <c r="AH86" s="245">
        <f>IF('Encargos e Benefícios'!$C85=0,0,SUM(AE86:AG86))</f>
        <v>0</v>
      </c>
      <c r="AI86" s="12">
        <f t="shared" si="20"/>
        <v>0</v>
      </c>
      <c r="AJ86" s="12">
        <f t="shared" si="21"/>
        <v>0</v>
      </c>
      <c r="AK86" s="12">
        <f>IF('Encargos e Benefícios'!$C85=0,0,$AG86+SUM(O86:Q86)/$D86)</f>
        <v>0</v>
      </c>
      <c r="AL86" s="245">
        <f>IF('Encargos e Benefícios'!$C85=0,0,SUM(AI86:AK86))</f>
        <v>0</v>
      </c>
      <c r="AM86" s="12">
        <f t="shared" si="22"/>
        <v>0</v>
      </c>
      <c r="AN86" s="12">
        <f t="shared" si="23"/>
        <v>0</v>
      </c>
      <c r="AO86" s="12">
        <f>IF('Encargos e Benefícios'!$C85=0,0,$AK86+SUM(T86:V86)/$D86)</f>
        <v>0</v>
      </c>
      <c r="AP86" s="245">
        <f>IF('Encargos e Benefícios'!$C85=0,0,SUM(AM86:AO86))</f>
        <v>0</v>
      </c>
      <c r="AQ86" s="61"/>
      <c r="AR86" s="61"/>
    </row>
    <row r="87" spans="1:44" ht="12.75" hidden="1">
      <c r="A87" s="100">
        <v>81</v>
      </c>
      <c r="B87" s="13">
        <f>'Encargos e Benefícios'!B86</f>
        <v>0</v>
      </c>
      <c r="C87" s="68"/>
      <c r="D87" s="10">
        <f>'Encargos e Benefícios'!C86</f>
        <v>0</v>
      </c>
      <c r="E87" s="70"/>
      <c r="F87" s="244"/>
      <c r="G87" s="242"/>
      <c r="H87" s="244"/>
      <c r="I87" s="271"/>
      <c r="J87" s="99">
        <f>'Encargos e Benefícios'!P86*'Gastos com Pessoal'!$I87</f>
        <v>0</v>
      </c>
      <c r="K87" s="99">
        <f>'Encargos e Benefícios'!Q86*'Gastos com Pessoal'!$I87</f>
        <v>0</v>
      </c>
      <c r="L87" s="99">
        <f>'Encargos e Benefícios'!R86*'Gastos com Pessoal'!$I87</f>
        <v>0</v>
      </c>
      <c r="M87" s="244"/>
      <c r="N87" s="271"/>
      <c r="O87" s="99">
        <f>('Encargos e Benefícios'!P86+'Gastos com Pessoal'!J87)*'Gastos com Pessoal'!$N87</f>
        <v>0</v>
      </c>
      <c r="P87" s="99">
        <f>('Encargos e Benefícios'!Q86+'Gastos com Pessoal'!K87)*'Gastos com Pessoal'!$N87</f>
        <v>0</v>
      </c>
      <c r="Q87" s="278">
        <f>(L87+'Encargos e Benefícios'!R86)*'Gastos com Pessoal'!N87</f>
        <v>0</v>
      </c>
      <c r="R87" s="244"/>
      <c r="S87" s="271"/>
      <c r="T87" s="99">
        <v>0</v>
      </c>
      <c r="U87" s="99">
        <v>0</v>
      </c>
      <c r="V87" s="278">
        <v>0</v>
      </c>
      <c r="W87" s="12">
        <f>'Encargos e Benefícios'!D86</f>
        <v>0</v>
      </c>
      <c r="X87" s="12">
        <f>IF('Encargos e Benefícios'!C86=0,0,'Encargos e Benefícios'!O86/'Encargos e Benefícios'!C86)</f>
        <v>0</v>
      </c>
      <c r="Y87" s="280">
        <f>IF('Encargos e Benefícios'!C86=0,0,'Encargos e Benefícios'!U86/'Encargos e Benefícios'!C86)</f>
        <v>0</v>
      </c>
      <c r="Z87" s="281">
        <f>IF('Encargos e Benefícios'!C86=0,0,'Encargos e Benefícios'!V86/'Encargos e Benefícios'!C86)</f>
        <v>0</v>
      </c>
      <c r="AA87" s="61"/>
      <c r="AB87" s="60"/>
      <c r="AC87" s="60"/>
      <c r="AD87" s="61"/>
      <c r="AE87" s="12">
        <f t="shared" si="18"/>
        <v>0</v>
      </c>
      <c r="AF87" s="12">
        <f t="shared" si="19"/>
        <v>0</v>
      </c>
      <c r="AG87" s="12">
        <f>IF('Encargos e Benefícios'!$C86=0,0,$Y87+SUM(J87:L87)/$D87)</f>
        <v>0</v>
      </c>
      <c r="AH87" s="245">
        <f>IF('Encargos e Benefícios'!$C86=0,0,SUM(AE87:AG87))</f>
        <v>0</v>
      </c>
      <c r="AI87" s="12">
        <f t="shared" si="20"/>
        <v>0</v>
      </c>
      <c r="AJ87" s="12">
        <f t="shared" si="21"/>
        <v>0</v>
      </c>
      <c r="AK87" s="12">
        <f>IF('Encargos e Benefícios'!$C86=0,0,$AG87+SUM(O87:Q87)/$D87)</f>
        <v>0</v>
      </c>
      <c r="AL87" s="245">
        <f>IF('Encargos e Benefícios'!$C86=0,0,SUM(AI87:AK87))</f>
        <v>0</v>
      </c>
      <c r="AM87" s="12">
        <f t="shared" si="22"/>
        <v>0</v>
      </c>
      <c r="AN87" s="12">
        <f t="shared" si="23"/>
        <v>0</v>
      </c>
      <c r="AO87" s="12">
        <f>IF('Encargos e Benefícios'!$C86=0,0,$AK87+SUM(T87:V87)/$D87)</f>
        <v>0</v>
      </c>
      <c r="AP87" s="245">
        <f>IF('Encargos e Benefícios'!$C86=0,0,SUM(AM87:AO87))</f>
        <v>0</v>
      </c>
      <c r="AQ87" s="61"/>
      <c r="AR87" s="61"/>
    </row>
    <row r="88" spans="1:44" ht="12.75" hidden="1">
      <c r="A88" s="100">
        <v>82</v>
      </c>
      <c r="B88" s="13">
        <f>'Encargos e Benefícios'!B87</f>
        <v>0</v>
      </c>
      <c r="C88" s="68"/>
      <c r="D88" s="10">
        <f>'Encargos e Benefícios'!C87</f>
        <v>0</v>
      </c>
      <c r="E88" s="70"/>
      <c r="F88" s="244"/>
      <c r="G88" s="242"/>
      <c r="H88" s="244"/>
      <c r="I88" s="271"/>
      <c r="J88" s="99">
        <f>'Encargos e Benefícios'!P87*'Gastos com Pessoal'!$I88</f>
        <v>0</v>
      </c>
      <c r="K88" s="99">
        <f>'Encargos e Benefícios'!Q87*'Gastos com Pessoal'!$I88</f>
        <v>0</v>
      </c>
      <c r="L88" s="99">
        <f>'Encargos e Benefícios'!R87*'Gastos com Pessoal'!$I88</f>
        <v>0</v>
      </c>
      <c r="M88" s="244"/>
      <c r="N88" s="271"/>
      <c r="O88" s="99">
        <f>('Encargos e Benefícios'!P87+'Gastos com Pessoal'!J88)*'Gastos com Pessoal'!$N88</f>
        <v>0</v>
      </c>
      <c r="P88" s="99">
        <f>('Encargos e Benefícios'!Q87+'Gastos com Pessoal'!K88)*'Gastos com Pessoal'!$N88</f>
        <v>0</v>
      </c>
      <c r="Q88" s="278">
        <f>(L88+'Encargos e Benefícios'!R87)*'Gastos com Pessoal'!N88</f>
        <v>0</v>
      </c>
      <c r="R88" s="244"/>
      <c r="S88" s="271"/>
      <c r="T88" s="99">
        <v>0</v>
      </c>
      <c r="U88" s="99">
        <v>0</v>
      </c>
      <c r="V88" s="278">
        <v>0</v>
      </c>
      <c r="W88" s="12">
        <f>'Encargos e Benefícios'!D87</f>
        <v>0</v>
      </c>
      <c r="X88" s="12">
        <f>IF('Encargos e Benefícios'!C87=0,0,'Encargos e Benefícios'!O87/'Encargos e Benefícios'!C87)</f>
        <v>0</v>
      </c>
      <c r="Y88" s="280">
        <f>IF('Encargos e Benefícios'!C87=0,0,'Encargos e Benefícios'!U87/'Encargos e Benefícios'!C87)</f>
        <v>0</v>
      </c>
      <c r="Z88" s="281">
        <f>IF('Encargos e Benefícios'!C87=0,0,'Encargos e Benefícios'!V87/'Encargos e Benefícios'!C87)</f>
        <v>0</v>
      </c>
      <c r="AA88" s="61"/>
      <c r="AB88" s="60"/>
      <c r="AC88" s="60"/>
      <c r="AD88" s="61"/>
      <c r="AE88" s="12">
        <f t="shared" si="18"/>
        <v>0</v>
      </c>
      <c r="AF88" s="12">
        <f t="shared" si="19"/>
        <v>0</v>
      </c>
      <c r="AG88" s="12">
        <f>IF('Encargos e Benefícios'!$C87=0,0,$Y88+SUM(J88:L88)/$D88)</f>
        <v>0</v>
      </c>
      <c r="AH88" s="245">
        <f>IF('Encargos e Benefícios'!$C87=0,0,SUM(AE88:AG88))</f>
        <v>0</v>
      </c>
      <c r="AI88" s="12">
        <f t="shared" si="20"/>
        <v>0</v>
      </c>
      <c r="AJ88" s="12">
        <f t="shared" si="21"/>
        <v>0</v>
      </c>
      <c r="AK88" s="12">
        <f>IF('Encargos e Benefícios'!$C87=0,0,$AG88+SUM(O88:Q88)/$D88)</f>
        <v>0</v>
      </c>
      <c r="AL88" s="245">
        <f>IF('Encargos e Benefícios'!$C87=0,0,SUM(AI88:AK88))</f>
        <v>0</v>
      </c>
      <c r="AM88" s="12">
        <f t="shared" si="22"/>
        <v>0</v>
      </c>
      <c r="AN88" s="12">
        <f t="shared" si="23"/>
        <v>0</v>
      </c>
      <c r="AO88" s="12">
        <f>IF('Encargos e Benefícios'!$C87=0,0,$AK88+SUM(T88:V88)/$D88)</f>
        <v>0</v>
      </c>
      <c r="AP88" s="245">
        <f>IF('Encargos e Benefícios'!$C87=0,0,SUM(AM88:AO88))</f>
        <v>0</v>
      </c>
      <c r="AQ88" s="61"/>
      <c r="AR88" s="61"/>
    </row>
    <row r="89" spans="1:44" ht="12.75" hidden="1">
      <c r="A89" s="100">
        <v>83</v>
      </c>
      <c r="B89" s="13">
        <f>'Encargos e Benefícios'!B88</f>
        <v>0</v>
      </c>
      <c r="C89" s="68"/>
      <c r="D89" s="10">
        <f>'Encargos e Benefícios'!C88</f>
        <v>0</v>
      </c>
      <c r="E89" s="70"/>
      <c r="F89" s="244"/>
      <c r="G89" s="242"/>
      <c r="H89" s="244"/>
      <c r="I89" s="271"/>
      <c r="J89" s="99">
        <f>'Encargos e Benefícios'!P88*'Gastos com Pessoal'!$I89</f>
        <v>0</v>
      </c>
      <c r="K89" s="99">
        <f>'Encargos e Benefícios'!Q88*'Gastos com Pessoal'!$I89</f>
        <v>0</v>
      </c>
      <c r="L89" s="99">
        <f>'Encargos e Benefícios'!R88*'Gastos com Pessoal'!$I89</f>
        <v>0</v>
      </c>
      <c r="M89" s="244"/>
      <c r="N89" s="271"/>
      <c r="O89" s="99">
        <f>('Encargos e Benefícios'!P88+'Gastos com Pessoal'!J89)*'Gastos com Pessoal'!$N89</f>
        <v>0</v>
      </c>
      <c r="P89" s="99">
        <f>('Encargos e Benefícios'!Q88+'Gastos com Pessoal'!K89)*'Gastos com Pessoal'!$N89</f>
        <v>0</v>
      </c>
      <c r="Q89" s="278">
        <f>(L89+'Encargos e Benefícios'!R88)*'Gastos com Pessoal'!N89</f>
        <v>0</v>
      </c>
      <c r="R89" s="244"/>
      <c r="S89" s="271"/>
      <c r="T89" s="99">
        <v>0</v>
      </c>
      <c r="U89" s="99">
        <v>0</v>
      </c>
      <c r="V89" s="278">
        <v>0</v>
      </c>
      <c r="W89" s="12">
        <f>'Encargos e Benefícios'!D88</f>
        <v>0</v>
      </c>
      <c r="X89" s="12">
        <f>IF('Encargos e Benefícios'!C88=0,0,'Encargos e Benefícios'!O88/'Encargos e Benefícios'!C88)</f>
        <v>0</v>
      </c>
      <c r="Y89" s="280">
        <f>IF('Encargos e Benefícios'!C88=0,0,'Encargos e Benefícios'!U88/'Encargos e Benefícios'!C88)</f>
        <v>0</v>
      </c>
      <c r="Z89" s="281">
        <f>IF('Encargos e Benefícios'!C88=0,0,'Encargos e Benefícios'!V88/'Encargos e Benefícios'!C88)</f>
        <v>0</v>
      </c>
      <c r="AA89" s="61"/>
      <c r="AB89" s="60"/>
      <c r="AC89" s="60"/>
      <c r="AD89" s="61"/>
      <c r="AE89" s="12">
        <f t="shared" si="18"/>
        <v>0</v>
      </c>
      <c r="AF89" s="12">
        <f t="shared" si="19"/>
        <v>0</v>
      </c>
      <c r="AG89" s="12">
        <f>IF('Encargos e Benefícios'!$C88=0,0,$Y89+SUM(J89:L89)/$D89)</f>
        <v>0</v>
      </c>
      <c r="AH89" s="245">
        <f>IF('Encargos e Benefícios'!$C88=0,0,SUM(AE89:AG89))</f>
        <v>0</v>
      </c>
      <c r="AI89" s="12">
        <f t="shared" si="20"/>
        <v>0</v>
      </c>
      <c r="AJ89" s="12">
        <f t="shared" si="21"/>
        <v>0</v>
      </c>
      <c r="AK89" s="12">
        <f>IF('Encargos e Benefícios'!$C88=0,0,$AG89+SUM(O89:Q89)/$D89)</f>
        <v>0</v>
      </c>
      <c r="AL89" s="245">
        <f>IF('Encargos e Benefícios'!$C88=0,0,SUM(AI89:AK89))</f>
        <v>0</v>
      </c>
      <c r="AM89" s="12">
        <f t="shared" si="22"/>
        <v>0</v>
      </c>
      <c r="AN89" s="12">
        <f t="shared" si="23"/>
        <v>0</v>
      </c>
      <c r="AO89" s="12">
        <f>IF('Encargos e Benefícios'!$C88=0,0,$AK89+SUM(T89:V89)/$D89)</f>
        <v>0</v>
      </c>
      <c r="AP89" s="245">
        <f>IF('Encargos e Benefícios'!$C88=0,0,SUM(AM89:AO89))</f>
        <v>0</v>
      </c>
      <c r="AQ89" s="61"/>
      <c r="AR89" s="61"/>
    </row>
    <row r="90" spans="1:44" ht="12.75" hidden="1">
      <c r="A90" s="100">
        <v>84</v>
      </c>
      <c r="B90" s="13">
        <f>'Encargos e Benefícios'!B89</f>
        <v>0</v>
      </c>
      <c r="C90" s="68"/>
      <c r="D90" s="10">
        <f>'Encargos e Benefícios'!C89</f>
        <v>0</v>
      </c>
      <c r="E90" s="70"/>
      <c r="F90" s="244"/>
      <c r="G90" s="242"/>
      <c r="H90" s="244"/>
      <c r="I90" s="271"/>
      <c r="J90" s="99">
        <f>'Encargos e Benefícios'!P89*'Gastos com Pessoal'!$I90</f>
        <v>0</v>
      </c>
      <c r="K90" s="99">
        <f>'Encargos e Benefícios'!Q89*'Gastos com Pessoal'!$I90</f>
        <v>0</v>
      </c>
      <c r="L90" s="99">
        <f>'Encargos e Benefícios'!R89*'Gastos com Pessoal'!$I90</f>
        <v>0</v>
      </c>
      <c r="M90" s="244"/>
      <c r="N90" s="271"/>
      <c r="O90" s="99">
        <f>('Encargos e Benefícios'!P89+'Gastos com Pessoal'!J90)*'Gastos com Pessoal'!$N90</f>
        <v>0</v>
      </c>
      <c r="P90" s="99">
        <f>('Encargos e Benefícios'!Q89+'Gastos com Pessoal'!K90)*'Gastos com Pessoal'!$N90</f>
        <v>0</v>
      </c>
      <c r="Q90" s="278">
        <f>(L90+'Encargos e Benefícios'!R89)*'Gastos com Pessoal'!N90</f>
        <v>0</v>
      </c>
      <c r="R90" s="244"/>
      <c r="S90" s="271"/>
      <c r="T90" s="99">
        <v>0</v>
      </c>
      <c r="U90" s="99">
        <v>0</v>
      </c>
      <c r="V90" s="278">
        <v>0</v>
      </c>
      <c r="W90" s="12">
        <f>'Encargos e Benefícios'!D89</f>
        <v>0</v>
      </c>
      <c r="X90" s="12">
        <f>IF('Encargos e Benefícios'!C89=0,0,'Encargos e Benefícios'!O89/'Encargos e Benefícios'!C89)</f>
        <v>0</v>
      </c>
      <c r="Y90" s="280">
        <f>IF('Encargos e Benefícios'!C89=0,0,'Encargos e Benefícios'!U89/'Encargos e Benefícios'!C89)</f>
        <v>0</v>
      </c>
      <c r="Z90" s="281">
        <f>IF('Encargos e Benefícios'!C89=0,0,'Encargos e Benefícios'!V89/'Encargos e Benefícios'!C89)</f>
        <v>0</v>
      </c>
      <c r="AA90" s="61"/>
      <c r="AB90" s="60"/>
      <c r="AC90" s="60"/>
      <c r="AD90" s="61"/>
      <c r="AE90" s="12">
        <f t="shared" si="18"/>
        <v>0</v>
      </c>
      <c r="AF90" s="12">
        <f t="shared" si="19"/>
        <v>0</v>
      </c>
      <c r="AG90" s="12">
        <f>IF('Encargos e Benefícios'!$C89=0,0,$Y90+SUM(J90:L90)/$D90)</f>
        <v>0</v>
      </c>
      <c r="AH90" s="245">
        <f>IF('Encargos e Benefícios'!$C89=0,0,SUM(AE90:AG90))</f>
        <v>0</v>
      </c>
      <c r="AI90" s="12">
        <f t="shared" si="20"/>
        <v>0</v>
      </c>
      <c r="AJ90" s="12">
        <f t="shared" si="21"/>
        <v>0</v>
      </c>
      <c r="AK90" s="12">
        <f>IF('Encargos e Benefícios'!$C89=0,0,$AG90+SUM(O90:Q90)/$D90)</f>
        <v>0</v>
      </c>
      <c r="AL90" s="245">
        <f>IF('Encargos e Benefícios'!$C89=0,0,SUM(AI90:AK90))</f>
        <v>0</v>
      </c>
      <c r="AM90" s="12">
        <f t="shared" si="22"/>
        <v>0</v>
      </c>
      <c r="AN90" s="12">
        <f t="shared" si="23"/>
        <v>0</v>
      </c>
      <c r="AO90" s="12">
        <f>IF('Encargos e Benefícios'!$C89=0,0,$AK90+SUM(T90:V90)/$D90)</f>
        <v>0</v>
      </c>
      <c r="AP90" s="245">
        <f>IF('Encargos e Benefícios'!$C89=0,0,SUM(AM90:AO90))</f>
        <v>0</v>
      </c>
      <c r="AQ90" s="61"/>
      <c r="AR90" s="61"/>
    </row>
    <row r="91" spans="1:44" ht="12.75" hidden="1">
      <c r="A91" s="100">
        <v>85</v>
      </c>
      <c r="B91" s="13">
        <f>'Encargos e Benefícios'!B90</f>
        <v>0</v>
      </c>
      <c r="C91" s="68"/>
      <c r="D91" s="10">
        <f>'Encargos e Benefícios'!C90</f>
        <v>0</v>
      </c>
      <c r="E91" s="70"/>
      <c r="F91" s="244"/>
      <c r="G91" s="242"/>
      <c r="H91" s="244"/>
      <c r="I91" s="271"/>
      <c r="J91" s="99">
        <f>'Encargos e Benefícios'!P90*'Gastos com Pessoal'!$I91</f>
        <v>0</v>
      </c>
      <c r="K91" s="99">
        <f>'Encargos e Benefícios'!Q90*'Gastos com Pessoal'!$I91</f>
        <v>0</v>
      </c>
      <c r="L91" s="99">
        <f>'Encargos e Benefícios'!R90*'Gastos com Pessoal'!$I91</f>
        <v>0</v>
      </c>
      <c r="M91" s="244"/>
      <c r="N91" s="271"/>
      <c r="O91" s="99">
        <f>('Encargos e Benefícios'!P90+'Gastos com Pessoal'!J91)*'Gastos com Pessoal'!$N91</f>
        <v>0</v>
      </c>
      <c r="P91" s="99">
        <f>('Encargos e Benefícios'!Q90+'Gastos com Pessoal'!K91)*'Gastos com Pessoal'!$N91</f>
        <v>0</v>
      </c>
      <c r="Q91" s="278">
        <f>(L91+'Encargos e Benefícios'!R90)*'Gastos com Pessoal'!N91</f>
        <v>0</v>
      </c>
      <c r="R91" s="244"/>
      <c r="S91" s="271"/>
      <c r="T91" s="99">
        <v>0</v>
      </c>
      <c r="U91" s="99">
        <v>0</v>
      </c>
      <c r="V91" s="278">
        <v>0</v>
      </c>
      <c r="W91" s="12">
        <f>'Encargos e Benefícios'!D90</f>
        <v>0</v>
      </c>
      <c r="X91" s="12">
        <f>IF('Encargos e Benefícios'!C90=0,0,'Encargos e Benefícios'!O90/'Encargos e Benefícios'!C90)</f>
        <v>0</v>
      </c>
      <c r="Y91" s="280">
        <f>IF('Encargos e Benefícios'!C90=0,0,'Encargos e Benefícios'!U90/'Encargos e Benefícios'!C90)</f>
        <v>0</v>
      </c>
      <c r="Z91" s="281">
        <f>IF('Encargos e Benefícios'!C90=0,0,'Encargos e Benefícios'!V90/'Encargos e Benefícios'!C90)</f>
        <v>0</v>
      </c>
      <c r="AA91" s="61"/>
      <c r="AB91" s="60"/>
      <c r="AC91" s="60"/>
      <c r="AD91" s="61"/>
      <c r="AE91" s="12">
        <f t="shared" si="18"/>
        <v>0</v>
      </c>
      <c r="AF91" s="12">
        <f t="shared" si="19"/>
        <v>0</v>
      </c>
      <c r="AG91" s="12">
        <f>IF('Encargos e Benefícios'!$C90=0,0,$Y91+SUM(J91:L91)/$D91)</f>
        <v>0</v>
      </c>
      <c r="AH91" s="245">
        <f>IF('Encargos e Benefícios'!$C90=0,0,SUM(AE91:AG91))</f>
        <v>0</v>
      </c>
      <c r="AI91" s="12">
        <f t="shared" si="20"/>
        <v>0</v>
      </c>
      <c r="AJ91" s="12">
        <f t="shared" si="21"/>
        <v>0</v>
      </c>
      <c r="AK91" s="12">
        <f>IF('Encargos e Benefícios'!$C90=0,0,$AG91+SUM(O91:Q91)/$D91)</f>
        <v>0</v>
      </c>
      <c r="AL91" s="245">
        <f>IF('Encargos e Benefícios'!$C90=0,0,SUM(AI91:AK91))</f>
        <v>0</v>
      </c>
      <c r="AM91" s="12">
        <f t="shared" si="22"/>
        <v>0</v>
      </c>
      <c r="AN91" s="12">
        <f t="shared" si="23"/>
        <v>0</v>
      </c>
      <c r="AO91" s="12">
        <f>IF('Encargos e Benefícios'!$C90=0,0,$AK91+SUM(T91:V91)/$D91)</f>
        <v>0</v>
      </c>
      <c r="AP91" s="245">
        <f>IF('Encargos e Benefícios'!$C90=0,0,SUM(AM91:AO91))</f>
        <v>0</v>
      </c>
      <c r="AQ91" s="61"/>
      <c r="AR91" s="61"/>
    </row>
    <row r="92" spans="1:44" ht="12.75" hidden="1">
      <c r="A92" s="100">
        <v>86</v>
      </c>
      <c r="B92" s="13">
        <f>'Encargos e Benefícios'!B91</f>
        <v>0</v>
      </c>
      <c r="C92" s="68"/>
      <c r="D92" s="10">
        <f>'Encargos e Benefícios'!C91</f>
        <v>0</v>
      </c>
      <c r="E92" s="70"/>
      <c r="F92" s="244"/>
      <c r="G92" s="242"/>
      <c r="H92" s="244"/>
      <c r="I92" s="271"/>
      <c r="J92" s="99">
        <f>'Encargos e Benefícios'!P91*'Gastos com Pessoal'!$I92</f>
        <v>0</v>
      </c>
      <c r="K92" s="99">
        <f>'Encargos e Benefícios'!Q91*'Gastos com Pessoal'!$I92</f>
        <v>0</v>
      </c>
      <c r="L92" s="99">
        <f>'Encargos e Benefícios'!R91*'Gastos com Pessoal'!$I92</f>
        <v>0</v>
      </c>
      <c r="M92" s="244"/>
      <c r="N92" s="271"/>
      <c r="O92" s="99">
        <f>('Encargos e Benefícios'!P91+'Gastos com Pessoal'!J92)*'Gastos com Pessoal'!$N92</f>
        <v>0</v>
      </c>
      <c r="P92" s="99">
        <f>('Encargos e Benefícios'!Q91+'Gastos com Pessoal'!K92)*'Gastos com Pessoal'!$N92</f>
        <v>0</v>
      </c>
      <c r="Q92" s="278">
        <f>(L92+'Encargos e Benefícios'!R91)*'Gastos com Pessoal'!N92</f>
        <v>0</v>
      </c>
      <c r="R92" s="244"/>
      <c r="S92" s="271"/>
      <c r="T92" s="99">
        <v>0</v>
      </c>
      <c r="U92" s="99">
        <v>0</v>
      </c>
      <c r="V92" s="278">
        <v>0</v>
      </c>
      <c r="W92" s="12">
        <f>'Encargos e Benefícios'!D91</f>
        <v>0</v>
      </c>
      <c r="X92" s="12">
        <f>IF('Encargos e Benefícios'!C91=0,0,'Encargos e Benefícios'!O91/'Encargos e Benefícios'!C91)</f>
        <v>0</v>
      </c>
      <c r="Y92" s="280">
        <f>IF('Encargos e Benefícios'!C91=0,0,'Encargos e Benefícios'!U91/'Encargos e Benefícios'!C91)</f>
        <v>0</v>
      </c>
      <c r="Z92" s="281">
        <f>IF('Encargos e Benefícios'!C91=0,0,'Encargos e Benefícios'!V91/'Encargos e Benefícios'!C91)</f>
        <v>0</v>
      </c>
      <c r="AA92" s="61"/>
      <c r="AB92" s="60"/>
      <c r="AC92" s="60"/>
      <c r="AD92" s="61"/>
      <c r="AE92" s="12">
        <f t="shared" si="18"/>
        <v>0</v>
      </c>
      <c r="AF92" s="12">
        <f t="shared" si="19"/>
        <v>0</v>
      </c>
      <c r="AG92" s="12">
        <f>IF('Encargos e Benefícios'!$C91=0,0,$Y92+SUM(J92:L92)/$D92)</f>
        <v>0</v>
      </c>
      <c r="AH92" s="245">
        <f>IF('Encargos e Benefícios'!$C91=0,0,SUM(AE92:AG92))</f>
        <v>0</v>
      </c>
      <c r="AI92" s="12">
        <f t="shared" si="20"/>
        <v>0</v>
      </c>
      <c r="AJ92" s="12">
        <f t="shared" si="21"/>
        <v>0</v>
      </c>
      <c r="AK92" s="12">
        <f>IF('Encargos e Benefícios'!$C91=0,0,$AG92+SUM(O92:Q92)/$D92)</f>
        <v>0</v>
      </c>
      <c r="AL92" s="245">
        <f>IF('Encargos e Benefícios'!$C91=0,0,SUM(AI92:AK92))</f>
        <v>0</v>
      </c>
      <c r="AM92" s="12">
        <f t="shared" si="22"/>
        <v>0</v>
      </c>
      <c r="AN92" s="12">
        <f t="shared" si="23"/>
        <v>0</v>
      </c>
      <c r="AO92" s="12">
        <f>IF('Encargos e Benefícios'!$C91=0,0,$AK92+SUM(T92:V92)/$D92)</f>
        <v>0</v>
      </c>
      <c r="AP92" s="245">
        <f>IF('Encargos e Benefícios'!$C91=0,0,SUM(AM92:AO92))</f>
        <v>0</v>
      </c>
      <c r="AQ92" s="61"/>
      <c r="AR92" s="61"/>
    </row>
    <row r="93" spans="1:44" ht="12.75" hidden="1">
      <c r="A93" s="100">
        <v>87</v>
      </c>
      <c r="B93" s="13">
        <f>'Encargos e Benefícios'!B92</f>
        <v>0</v>
      </c>
      <c r="C93" s="68"/>
      <c r="D93" s="10">
        <f>'Encargos e Benefícios'!C92</f>
        <v>0</v>
      </c>
      <c r="E93" s="70"/>
      <c r="F93" s="244"/>
      <c r="G93" s="242"/>
      <c r="H93" s="244"/>
      <c r="I93" s="271"/>
      <c r="J93" s="99">
        <f>'Encargos e Benefícios'!P92*'Gastos com Pessoal'!$I93</f>
        <v>0</v>
      </c>
      <c r="K93" s="99">
        <f>'Encargos e Benefícios'!Q92*'Gastos com Pessoal'!$I93</f>
        <v>0</v>
      </c>
      <c r="L93" s="99">
        <f>'Encargos e Benefícios'!R92*'Gastos com Pessoal'!$I93</f>
        <v>0</v>
      </c>
      <c r="M93" s="244"/>
      <c r="N93" s="271"/>
      <c r="O93" s="99">
        <f>('Encargos e Benefícios'!P92+'Gastos com Pessoal'!J93)*'Gastos com Pessoal'!$N93</f>
        <v>0</v>
      </c>
      <c r="P93" s="99">
        <f>('Encargos e Benefícios'!Q92+'Gastos com Pessoal'!K93)*'Gastos com Pessoal'!$N93</f>
        <v>0</v>
      </c>
      <c r="Q93" s="278">
        <f>(L93+'Encargos e Benefícios'!R92)*'Gastos com Pessoal'!N93</f>
        <v>0</v>
      </c>
      <c r="R93" s="244"/>
      <c r="S93" s="271"/>
      <c r="T93" s="99">
        <v>0</v>
      </c>
      <c r="U93" s="99">
        <v>0</v>
      </c>
      <c r="V93" s="278">
        <v>0</v>
      </c>
      <c r="W93" s="12">
        <f>'Encargos e Benefícios'!D92</f>
        <v>0</v>
      </c>
      <c r="X93" s="12">
        <f>IF('Encargos e Benefícios'!C92=0,0,'Encargos e Benefícios'!O92/'Encargos e Benefícios'!C92)</f>
        <v>0</v>
      </c>
      <c r="Y93" s="280">
        <f>IF('Encargos e Benefícios'!C92=0,0,'Encargos e Benefícios'!U92/'Encargos e Benefícios'!C92)</f>
        <v>0</v>
      </c>
      <c r="Z93" s="281">
        <f>IF('Encargos e Benefícios'!C92=0,0,'Encargos e Benefícios'!V92/'Encargos e Benefícios'!C92)</f>
        <v>0</v>
      </c>
      <c r="AA93" s="61"/>
      <c r="AB93" s="60"/>
      <c r="AC93" s="60"/>
      <c r="AD93" s="61"/>
      <c r="AE93" s="12">
        <f t="shared" si="18"/>
        <v>0</v>
      </c>
      <c r="AF93" s="12">
        <f t="shared" si="19"/>
        <v>0</v>
      </c>
      <c r="AG93" s="12">
        <f>IF('Encargos e Benefícios'!$C92=0,0,$Y93+SUM(J93:L93)/$D93)</f>
        <v>0</v>
      </c>
      <c r="AH93" s="245">
        <f>IF('Encargos e Benefícios'!$C92=0,0,SUM(AE93:AG93))</f>
        <v>0</v>
      </c>
      <c r="AI93" s="12">
        <f t="shared" si="20"/>
        <v>0</v>
      </c>
      <c r="AJ93" s="12">
        <f t="shared" si="21"/>
        <v>0</v>
      </c>
      <c r="AK93" s="12">
        <f>IF('Encargos e Benefícios'!$C92=0,0,$AG93+SUM(O93:Q93)/$D93)</f>
        <v>0</v>
      </c>
      <c r="AL93" s="245">
        <f>IF('Encargos e Benefícios'!$C92=0,0,SUM(AI93:AK93))</f>
        <v>0</v>
      </c>
      <c r="AM93" s="12">
        <f t="shared" si="22"/>
        <v>0</v>
      </c>
      <c r="AN93" s="12">
        <f t="shared" si="23"/>
        <v>0</v>
      </c>
      <c r="AO93" s="12">
        <f>IF('Encargos e Benefícios'!$C92=0,0,$AK93+SUM(T93:V93)/$D93)</f>
        <v>0</v>
      </c>
      <c r="AP93" s="245">
        <f>IF('Encargos e Benefícios'!$C92=0,0,SUM(AM93:AO93))</f>
        <v>0</v>
      </c>
      <c r="AQ93" s="61"/>
      <c r="AR93" s="61"/>
    </row>
    <row r="94" spans="1:44" ht="12.75" hidden="1">
      <c r="A94" s="100">
        <v>88</v>
      </c>
      <c r="B94" s="13">
        <f>'Encargos e Benefícios'!B93</f>
        <v>0</v>
      </c>
      <c r="C94" s="68"/>
      <c r="D94" s="10">
        <f>'Encargos e Benefícios'!C93</f>
        <v>0</v>
      </c>
      <c r="E94" s="70"/>
      <c r="F94" s="244"/>
      <c r="G94" s="242"/>
      <c r="H94" s="244"/>
      <c r="I94" s="271"/>
      <c r="J94" s="99">
        <f>'Encargos e Benefícios'!P93*'Gastos com Pessoal'!$I94</f>
        <v>0</v>
      </c>
      <c r="K94" s="99">
        <f>'Encargos e Benefícios'!Q93*'Gastos com Pessoal'!$I94</f>
        <v>0</v>
      </c>
      <c r="L94" s="99">
        <f>'Encargos e Benefícios'!R93*'Gastos com Pessoal'!$I94</f>
        <v>0</v>
      </c>
      <c r="M94" s="244"/>
      <c r="N94" s="271"/>
      <c r="O94" s="99">
        <f>('Encargos e Benefícios'!P93+'Gastos com Pessoal'!J94)*'Gastos com Pessoal'!$N94</f>
        <v>0</v>
      </c>
      <c r="P94" s="99">
        <f>('Encargos e Benefícios'!Q93+'Gastos com Pessoal'!K94)*'Gastos com Pessoal'!$N94</f>
        <v>0</v>
      </c>
      <c r="Q94" s="278">
        <f>(L94+'Encargos e Benefícios'!R93)*'Gastos com Pessoal'!N94</f>
        <v>0</v>
      </c>
      <c r="R94" s="244"/>
      <c r="S94" s="271"/>
      <c r="T94" s="99">
        <v>0</v>
      </c>
      <c r="U94" s="99">
        <v>0</v>
      </c>
      <c r="V94" s="278">
        <v>0</v>
      </c>
      <c r="W94" s="12">
        <f>'Encargos e Benefícios'!D93</f>
        <v>0</v>
      </c>
      <c r="X94" s="12">
        <f>IF('Encargos e Benefícios'!C93=0,0,'Encargos e Benefícios'!O93/'Encargos e Benefícios'!C93)</f>
        <v>0</v>
      </c>
      <c r="Y94" s="280">
        <f>IF('Encargos e Benefícios'!C93=0,0,'Encargos e Benefícios'!U93/'Encargos e Benefícios'!C93)</f>
        <v>0</v>
      </c>
      <c r="Z94" s="281">
        <f>IF('Encargos e Benefícios'!C93=0,0,'Encargos e Benefícios'!V93/'Encargos e Benefícios'!C93)</f>
        <v>0</v>
      </c>
      <c r="AA94" s="61"/>
      <c r="AB94" s="60"/>
      <c r="AC94" s="60"/>
      <c r="AD94" s="61"/>
      <c r="AE94" s="12">
        <f t="shared" si="18"/>
        <v>0</v>
      </c>
      <c r="AF94" s="12">
        <f t="shared" si="19"/>
        <v>0</v>
      </c>
      <c r="AG94" s="12">
        <f>IF('Encargos e Benefícios'!$C93=0,0,$Y94+SUM(J94:L94)/$D94)</f>
        <v>0</v>
      </c>
      <c r="AH94" s="245">
        <f>IF('Encargos e Benefícios'!$C93=0,0,SUM(AE94:AG94))</f>
        <v>0</v>
      </c>
      <c r="AI94" s="12">
        <f t="shared" si="20"/>
        <v>0</v>
      </c>
      <c r="AJ94" s="12">
        <f t="shared" si="21"/>
        <v>0</v>
      </c>
      <c r="AK94" s="12">
        <f>IF('Encargos e Benefícios'!$C93=0,0,$AG94+SUM(O94:Q94)/$D94)</f>
        <v>0</v>
      </c>
      <c r="AL94" s="245">
        <f>IF('Encargos e Benefícios'!$C93=0,0,SUM(AI94:AK94))</f>
        <v>0</v>
      </c>
      <c r="AM94" s="12">
        <f t="shared" si="22"/>
        <v>0</v>
      </c>
      <c r="AN94" s="12">
        <f t="shared" si="23"/>
        <v>0</v>
      </c>
      <c r="AO94" s="12">
        <f>IF('Encargos e Benefícios'!$C93=0,0,$AK94+SUM(T94:V94)/$D94)</f>
        <v>0</v>
      </c>
      <c r="AP94" s="245">
        <f>IF('Encargos e Benefícios'!$C93=0,0,SUM(AM94:AO94))</f>
        <v>0</v>
      </c>
      <c r="AQ94" s="61"/>
      <c r="AR94" s="61"/>
    </row>
    <row r="95" spans="1:44" ht="12.75" hidden="1">
      <c r="A95" s="100">
        <v>89</v>
      </c>
      <c r="B95" s="13">
        <f>'Encargos e Benefícios'!B94</f>
        <v>0</v>
      </c>
      <c r="C95" s="68"/>
      <c r="D95" s="10">
        <f>'Encargos e Benefícios'!C94</f>
        <v>0</v>
      </c>
      <c r="E95" s="70"/>
      <c r="F95" s="244"/>
      <c r="G95" s="242"/>
      <c r="H95" s="244"/>
      <c r="I95" s="271"/>
      <c r="J95" s="99">
        <f>'Encargos e Benefícios'!P94*'Gastos com Pessoal'!$I95</f>
        <v>0</v>
      </c>
      <c r="K95" s="99">
        <f>'Encargos e Benefícios'!Q94*'Gastos com Pessoal'!$I95</f>
        <v>0</v>
      </c>
      <c r="L95" s="99">
        <f>'Encargos e Benefícios'!R94*'Gastos com Pessoal'!$I95</f>
        <v>0</v>
      </c>
      <c r="M95" s="244"/>
      <c r="N95" s="271"/>
      <c r="O95" s="99">
        <f>('Encargos e Benefícios'!P94+'Gastos com Pessoal'!J95)*'Gastos com Pessoal'!$N95</f>
        <v>0</v>
      </c>
      <c r="P95" s="99">
        <f>('Encargos e Benefícios'!Q94+'Gastos com Pessoal'!K95)*'Gastos com Pessoal'!$N95</f>
        <v>0</v>
      </c>
      <c r="Q95" s="278">
        <f>(L95+'Encargos e Benefícios'!R94)*'Gastos com Pessoal'!N95</f>
        <v>0</v>
      </c>
      <c r="R95" s="244"/>
      <c r="S95" s="271"/>
      <c r="T95" s="99">
        <v>0</v>
      </c>
      <c r="U95" s="99">
        <v>0</v>
      </c>
      <c r="V95" s="278">
        <v>0</v>
      </c>
      <c r="W95" s="12">
        <f>'Encargos e Benefícios'!D94</f>
        <v>0</v>
      </c>
      <c r="X95" s="12">
        <f>IF('Encargos e Benefícios'!C94=0,0,'Encargos e Benefícios'!O94/'Encargos e Benefícios'!C94)</f>
        <v>0</v>
      </c>
      <c r="Y95" s="280">
        <f>IF('Encargos e Benefícios'!C94=0,0,'Encargos e Benefícios'!U94/'Encargos e Benefícios'!C94)</f>
        <v>0</v>
      </c>
      <c r="Z95" s="281">
        <f>IF('Encargos e Benefícios'!C94=0,0,'Encargos e Benefícios'!V94/'Encargos e Benefícios'!C94)</f>
        <v>0</v>
      </c>
      <c r="AA95" s="61"/>
      <c r="AB95" s="60"/>
      <c r="AC95" s="60"/>
      <c r="AD95" s="61"/>
      <c r="AE95" s="12">
        <f t="shared" si="18"/>
        <v>0</v>
      </c>
      <c r="AF95" s="12">
        <f t="shared" si="19"/>
        <v>0</v>
      </c>
      <c r="AG95" s="12">
        <f>IF('Encargos e Benefícios'!$C94=0,0,$Y95+SUM(J95:L95)/$D95)</f>
        <v>0</v>
      </c>
      <c r="AH95" s="245">
        <f>IF('Encargos e Benefícios'!$C94=0,0,SUM(AE95:AG95))</f>
        <v>0</v>
      </c>
      <c r="AI95" s="12">
        <f t="shared" si="20"/>
        <v>0</v>
      </c>
      <c r="AJ95" s="12">
        <f t="shared" si="21"/>
        <v>0</v>
      </c>
      <c r="AK95" s="12">
        <f>IF('Encargos e Benefícios'!$C94=0,0,$AG95+SUM(O95:Q95)/$D95)</f>
        <v>0</v>
      </c>
      <c r="AL95" s="245">
        <f>IF('Encargos e Benefícios'!$C94=0,0,SUM(AI95:AK95))</f>
        <v>0</v>
      </c>
      <c r="AM95" s="12">
        <f t="shared" si="22"/>
        <v>0</v>
      </c>
      <c r="AN95" s="12">
        <f t="shared" si="23"/>
        <v>0</v>
      </c>
      <c r="AO95" s="12">
        <f>IF('Encargos e Benefícios'!$C94=0,0,$AK95+SUM(T95:V95)/$D95)</f>
        <v>0</v>
      </c>
      <c r="AP95" s="245">
        <f>IF('Encargos e Benefícios'!$C94=0,0,SUM(AM95:AO95))</f>
        <v>0</v>
      </c>
      <c r="AQ95" s="61"/>
      <c r="AR95" s="61"/>
    </row>
    <row r="96" spans="1:44" ht="12.75" hidden="1">
      <c r="A96" s="100">
        <v>90</v>
      </c>
      <c r="B96" s="13">
        <f>'Encargos e Benefícios'!B95</f>
        <v>0</v>
      </c>
      <c r="C96" s="68"/>
      <c r="D96" s="10">
        <f>'Encargos e Benefícios'!C95</f>
        <v>0</v>
      </c>
      <c r="E96" s="70"/>
      <c r="F96" s="244"/>
      <c r="G96" s="242"/>
      <c r="H96" s="244"/>
      <c r="I96" s="271"/>
      <c r="J96" s="99">
        <f>'Encargos e Benefícios'!P95*'Gastos com Pessoal'!$I96</f>
        <v>0</v>
      </c>
      <c r="K96" s="99">
        <f>'Encargos e Benefícios'!Q95*'Gastos com Pessoal'!$I96</f>
        <v>0</v>
      </c>
      <c r="L96" s="99">
        <f>'Encargos e Benefícios'!R95*'Gastos com Pessoal'!$I96</f>
        <v>0</v>
      </c>
      <c r="M96" s="244"/>
      <c r="N96" s="271"/>
      <c r="O96" s="99">
        <f>('Encargos e Benefícios'!P95+'Gastos com Pessoal'!J96)*'Gastos com Pessoal'!$N96</f>
        <v>0</v>
      </c>
      <c r="P96" s="99">
        <f>('Encargos e Benefícios'!Q95+'Gastos com Pessoal'!K96)*'Gastos com Pessoal'!$N96</f>
        <v>0</v>
      </c>
      <c r="Q96" s="278">
        <f>(L96+'Encargos e Benefícios'!R95)*'Gastos com Pessoal'!N96</f>
        <v>0</v>
      </c>
      <c r="R96" s="244"/>
      <c r="S96" s="271"/>
      <c r="T96" s="99">
        <v>0</v>
      </c>
      <c r="U96" s="99">
        <v>0</v>
      </c>
      <c r="V96" s="278">
        <v>0</v>
      </c>
      <c r="W96" s="12">
        <f>'Encargos e Benefícios'!D95</f>
        <v>0</v>
      </c>
      <c r="X96" s="12">
        <f>IF('Encargos e Benefícios'!C95=0,0,'Encargos e Benefícios'!O95/'Encargos e Benefícios'!C95)</f>
        <v>0</v>
      </c>
      <c r="Y96" s="280">
        <f>IF('Encargos e Benefícios'!C95=0,0,'Encargos e Benefícios'!U95/'Encargos e Benefícios'!C95)</f>
        <v>0</v>
      </c>
      <c r="Z96" s="281">
        <f>IF('Encargos e Benefícios'!C95=0,0,'Encargos e Benefícios'!V95/'Encargos e Benefícios'!C95)</f>
        <v>0</v>
      </c>
      <c r="AA96" s="61"/>
      <c r="AB96" s="60"/>
      <c r="AC96" s="60"/>
      <c r="AD96" s="61"/>
      <c r="AE96" s="12">
        <f t="shared" si="18"/>
        <v>0</v>
      </c>
      <c r="AF96" s="12">
        <f t="shared" si="19"/>
        <v>0</v>
      </c>
      <c r="AG96" s="12">
        <f>IF('Encargos e Benefícios'!$C95=0,0,$Y96+SUM(J96:L96)/$D96)</f>
        <v>0</v>
      </c>
      <c r="AH96" s="245">
        <f>IF('Encargos e Benefícios'!$C95=0,0,SUM(AE96:AG96))</f>
        <v>0</v>
      </c>
      <c r="AI96" s="12">
        <f t="shared" si="20"/>
        <v>0</v>
      </c>
      <c r="AJ96" s="12">
        <f t="shared" si="21"/>
        <v>0</v>
      </c>
      <c r="AK96" s="12">
        <f>IF('Encargos e Benefícios'!$C95=0,0,$AG96+SUM(O96:Q96)/$D96)</f>
        <v>0</v>
      </c>
      <c r="AL96" s="245">
        <f>IF('Encargos e Benefícios'!$C95=0,0,SUM(AI96:AK96))</f>
        <v>0</v>
      </c>
      <c r="AM96" s="12">
        <f t="shared" si="22"/>
        <v>0</v>
      </c>
      <c r="AN96" s="12">
        <f t="shared" si="23"/>
        <v>0</v>
      </c>
      <c r="AO96" s="12">
        <f>IF('Encargos e Benefícios'!$C95=0,0,$AK96+SUM(T96:V96)/$D96)</f>
        <v>0</v>
      </c>
      <c r="AP96" s="245">
        <f>IF('Encargos e Benefícios'!$C95=0,0,SUM(AM96:AO96))</f>
        <v>0</v>
      </c>
      <c r="AQ96" s="61"/>
      <c r="AR96" s="61"/>
    </row>
    <row r="97" spans="1:44" ht="12.75" hidden="1">
      <c r="A97" s="100">
        <v>91</v>
      </c>
      <c r="B97" s="13">
        <f>'Encargos e Benefícios'!B96</f>
        <v>0</v>
      </c>
      <c r="C97" s="68"/>
      <c r="D97" s="10">
        <f>'Encargos e Benefícios'!C96</f>
        <v>0</v>
      </c>
      <c r="E97" s="70"/>
      <c r="F97" s="244"/>
      <c r="G97" s="242"/>
      <c r="H97" s="244"/>
      <c r="I97" s="271"/>
      <c r="J97" s="99">
        <f>'Encargos e Benefícios'!P96*'Gastos com Pessoal'!$I97</f>
        <v>0</v>
      </c>
      <c r="K97" s="99">
        <f>'Encargos e Benefícios'!Q96*'Gastos com Pessoal'!$I97</f>
        <v>0</v>
      </c>
      <c r="L97" s="99">
        <f>'Encargos e Benefícios'!R96*'Gastos com Pessoal'!$I97</f>
        <v>0</v>
      </c>
      <c r="M97" s="244"/>
      <c r="N97" s="271"/>
      <c r="O97" s="99">
        <f>('Encargos e Benefícios'!P96+'Gastos com Pessoal'!J97)*'Gastos com Pessoal'!$N97</f>
        <v>0</v>
      </c>
      <c r="P97" s="99">
        <f>('Encargos e Benefícios'!Q96+'Gastos com Pessoal'!K97)*'Gastos com Pessoal'!$N97</f>
        <v>0</v>
      </c>
      <c r="Q97" s="278">
        <f>(L97+'Encargos e Benefícios'!R96)*'Gastos com Pessoal'!N97</f>
        <v>0</v>
      </c>
      <c r="R97" s="244"/>
      <c r="S97" s="271"/>
      <c r="T97" s="99">
        <v>0</v>
      </c>
      <c r="U97" s="99">
        <v>0</v>
      </c>
      <c r="V97" s="278">
        <v>0</v>
      </c>
      <c r="W97" s="12">
        <f>'Encargos e Benefícios'!D96</f>
        <v>0</v>
      </c>
      <c r="X97" s="12">
        <f>IF('Encargos e Benefícios'!C96=0,0,'Encargos e Benefícios'!O96/'Encargos e Benefícios'!C96)</f>
        <v>0</v>
      </c>
      <c r="Y97" s="280">
        <f>IF('Encargos e Benefícios'!C96=0,0,'Encargos e Benefícios'!U96/'Encargos e Benefícios'!C96)</f>
        <v>0</v>
      </c>
      <c r="Z97" s="281">
        <f>IF('Encargos e Benefícios'!C96=0,0,'Encargos e Benefícios'!V96/'Encargos e Benefícios'!C96)</f>
        <v>0</v>
      </c>
      <c r="AA97" s="61"/>
      <c r="AB97" s="60"/>
      <c r="AC97" s="60"/>
      <c r="AD97" s="61"/>
      <c r="AE97" s="12">
        <f t="shared" si="18"/>
        <v>0</v>
      </c>
      <c r="AF97" s="12">
        <f t="shared" si="19"/>
        <v>0</v>
      </c>
      <c r="AG97" s="12">
        <f>IF('Encargos e Benefícios'!$C96=0,0,$Y97+SUM(J97:L97)/$D97)</f>
        <v>0</v>
      </c>
      <c r="AH97" s="245">
        <f>IF('Encargos e Benefícios'!$C96=0,0,SUM(AE97:AG97))</f>
        <v>0</v>
      </c>
      <c r="AI97" s="12">
        <f t="shared" si="20"/>
        <v>0</v>
      </c>
      <c r="AJ97" s="12">
        <f t="shared" si="21"/>
        <v>0</v>
      </c>
      <c r="AK97" s="12">
        <f>IF('Encargos e Benefícios'!$C96=0,0,$AG97+SUM(O97:Q97)/$D97)</f>
        <v>0</v>
      </c>
      <c r="AL97" s="245">
        <f>IF('Encargos e Benefícios'!$C96=0,0,SUM(AI97:AK97))</f>
        <v>0</v>
      </c>
      <c r="AM97" s="12">
        <f t="shared" si="22"/>
        <v>0</v>
      </c>
      <c r="AN97" s="12">
        <f t="shared" si="23"/>
        <v>0</v>
      </c>
      <c r="AO97" s="12">
        <f>IF('Encargos e Benefícios'!$C96=0,0,$AK97+SUM(T97:V97)/$D97)</f>
        <v>0</v>
      </c>
      <c r="AP97" s="245">
        <f>IF('Encargos e Benefícios'!$C96=0,0,SUM(AM97:AO97))</f>
        <v>0</v>
      </c>
      <c r="AQ97" s="61"/>
      <c r="AR97" s="61"/>
    </row>
    <row r="98" spans="1:44" ht="12.75" hidden="1">
      <c r="A98" s="100">
        <v>92</v>
      </c>
      <c r="B98" s="13">
        <f>'Encargos e Benefícios'!B97</f>
        <v>0</v>
      </c>
      <c r="C98" s="68"/>
      <c r="D98" s="10">
        <f>'Encargos e Benefícios'!C97</f>
        <v>0</v>
      </c>
      <c r="E98" s="70"/>
      <c r="F98" s="244"/>
      <c r="G98" s="242"/>
      <c r="H98" s="244"/>
      <c r="I98" s="271"/>
      <c r="J98" s="99">
        <f>'Encargos e Benefícios'!P97*'Gastos com Pessoal'!$I98</f>
        <v>0</v>
      </c>
      <c r="K98" s="99">
        <f>'Encargos e Benefícios'!Q97*'Gastos com Pessoal'!$I98</f>
        <v>0</v>
      </c>
      <c r="L98" s="99">
        <f>'Encargos e Benefícios'!R97*'Gastos com Pessoal'!$I98</f>
        <v>0</v>
      </c>
      <c r="M98" s="244"/>
      <c r="N98" s="271"/>
      <c r="O98" s="99">
        <f>('Encargos e Benefícios'!P97+'Gastos com Pessoal'!J98)*'Gastos com Pessoal'!$N98</f>
        <v>0</v>
      </c>
      <c r="P98" s="99">
        <f>('Encargos e Benefícios'!Q97+'Gastos com Pessoal'!K98)*'Gastos com Pessoal'!$N98</f>
        <v>0</v>
      </c>
      <c r="Q98" s="278">
        <f>(L98+'Encargos e Benefícios'!R97)*'Gastos com Pessoal'!N98</f>
        <v>0</v>
      </c>
      <c r="R98" s="244"/>
      <c r="S98" s="271"/>
      <c r="T98" s="99">
        <v>0</v>
      </c>
      <c r="U98" s="99">
        <v>0</v>
      </c>
      <c r="V98" s="278">
        <v>0</v>
      </c>
      <c r="W98" s="12">
        <f>'Encargos e Benefícios'!D97</f>
        <v>0</v>
      </c>
      <c r="X98" s="12">
        <f>IF('Encargos e Benefícios'!C97=0,0,'Encargos e Benefícios'!O97/'Encargos e Benefícios'!C97)</f>
        <v>0</v>
      </c>
      <c r="Y98" s="280">
        <f>IF('Encargos e Benefícios'!C97=0,0,'Encargos e Benefícios'!U97/'Encargos e Benefícios'!C97)</f>
        <v>0</v>
      </c>
      <c r="Z98" s="281">
        <f>IF('Encargos e Benefícios'!C97=0,0,'Encargos e Benefícios'!V97/'Encargos e Benefícios'!C97)</f>
        <v>0</v>
      </c>
      <c r="AA98" s="61"/>
      <c r="AB98" s="60"/>
      <c r="AC98" s="60"/>
      <c r="AD98" s="61"/>
      <c r="AE98" s="12">
        <f t="shared" si="18"/>
        <v>0</v>
      </c>
      <c r="AF98" s="12">
        <f t="shared" si="19"/>
        <v>0</v>
      </c>
      <c r="AG98" s="12">
        <f>IF('Encargos e Benefícios'!$C97=0,0,$Y98+SUM(J98:L98)/$D98)</f>
        <v>0</v>
      </c>
      <c r="AH98" s="245">
        <f>IF('Encargos e Benefícios'!$C97=0,0,SUM(AE98:AG98))</f>
        <v>0</v>
      </c>
      <c r="AI98" s="12">
        <f t="shared" si="20"/>
        <v>0</v>
      </c>
      <c r="AJ98" s="12">
        <f t="shared" si="21"/>
        <v>0</v>
      </c>
      <c r="AK98" s="12">
        <f>IF('Encargos e Benefícios'!$C97=0,0,$AG98+SUM(O98:Q98)/$D98)</f>
        <v>0</v>
      </c>
      <c r="AL98" s="245">
        <f>IF('Encargos e Benefícios'!$C97=0,0,SUM(AI98:AK98))</f>
        <v>0</v>
      </c>
      <c r="AM98" s="12">
        <f t="shared" si="22"/>
        <v>0</v>
      </c>
      <c r="AN98" s="12">
        <f t="shared" si="23"/>
        <v>0</v>
      </c>
      <c r="AO98" s="12">
        <f>IF('Encargos e Benefícios'!$C97=0,0,$AK98+SUM(T98:V98)/$D98)</f>
        <v>0</v>
      </c>
      <c r="AP98" s="245">
        <f>IF('Encargos e Benefícios'!$C97=0,0,SUM(AM98:AO98))</f>
        <v>0</v>
      </c>
      <c r="AQ98" s="61"/>
      <c r="AR98" s="61"/>
    </row>
    <row r="99" spans="1:44" ht="12.75" hidden="1">
      <c r="A99" s="100">
        <v>93</v>
      </c>
      <c r="B99" s="13">
        <f>'Encargos e Benefícios'!B98</f>
        <v>0</v>
      </c>
      <c r="C99" s="68"/>
      <c r="D99" s="10">
        <f>'Encargos e Benefícios'!C98</f>
        <v>0</v>
      </c>
      <c r="E99" s="70"/>
      <c r="F99" s="244"/>
      <c r="G99" s="242"/>
      <c r="H99" s="244"/>
      <c r="I99" s="271"/>
      <c r="J99" s="99">
        <f>'Encargos e Benefícios'!P98*'Gastos com Pessoal'!$I99</f>
        <v>0</v>
      </c>
      <c r="K99" s="99">
        <f>'Encargos e Benefícios'!Q98*'Gastos com Pessoal'!$I99</f>
        <v>0</v>
      </c>
      <c r="L99" s="99">
        <f>'Encargos e Benefícios'!R98*'Gastos com Pessoal'!$I99</f>
        <v>0</v>
      </c>
      <c r="M99" s="244"/>
      <c r="N99" s="271"/>
      <c r="O99" s="99">
        <f>('Encargos e Benefícios'!P98+'Gastos com Pessoal'!J99)*'Gastos com Pessoal'!$N99</f>
        <v>0</v>
      </c>
      <c r="P99" s="99">
        <f>('Encargos e Benefícios'!Q98+'Gastos com Pessoal'!K99)*'Gastos com Pessoal'!$N99</f>
        <v>0</v>
      </c>
      <c r="Q99" s="278">
        <f>(L99+'Encargos e Benefícios'!R98)*'Gastos com Pessoal'!N99</f>
        <v>0</v>
      </c>
      <c r="R99" s="244"/>
      <c r="S99" s="271"/>
      <c r="T99" s="99">
        <v>0</v>
      </c>
      <c r="U99" s="99">
        <v>0</v>
      </c>
      <c r="V99" s="278">
        <v>0</v>
      </c>
      <c r="W99" s="12">
        <f>'Encargos e Benefícios'!D98</f>
        <v>0</v>
      </c>
      <c r="X99" s="12">
        <f>IF('Encargos e Benefícios'!C98=0,0,'Encargos e Benefícios'!O98/'Encargos e Benefícios'!C98)</f>
        <v>0</v>
      </c>
      <c r="Y99" s="280">
        <f>IF('Encargos e Benefícios'!C98=0,0,'Encargos e Benefícios'!U98/'Encargos e Benefícios'!C98)</f>
        <v>0</v>
      </c>
      <c r="Z99" s="281">
        <f>IF('Encargos e Benefícios'!C98=0,0,'Encargos e Benefícios'!V98/'Encargos e Benefícios'!C98)</f>
        <v>0</v>
      </c>
      <c r="AA99" s="61"/>
      <c r="AB99" s="60"/>
      <c r="AC99" s="60"/>
      <c r="AD99" s="61"/>
      <c r="AE99" s="12">
        <f t="shared" si="18"/>
        <v>0</v>
      </c>
      <c r="AF99" s="12">
        <f t="shared" si="19"/>
        <v>0</v>
      </c>
      <c r="AG99" s="12">
        <f>IF('Encargos e Benefícios'!$C98=0,0,$Y99+SUM(J99:L99)/$D99)</f>
        <v>0</v>
      </c>
      <c r="AH99" s="245">
        <f>IF('Encargos e Benefícios'!$C98=0,0,SUM(AE99:AG99))</f>
        <v>0</v>
      </c>
      <c r="AI99" s="12">
        <f t="shared" si="20"/>
        <v>0</v>
      </c>
      <c r="AJ99" s="12">
        <f t="shared" si="21"/>
        <v>0</v>
      </c>
      <c r="AK99" s="12">
        <f>IF('Encargos e Benefícios'!$C98=0,0,$AG99+SUM(O99:Q99)/$D99)</f>
        <v>0</v>
      </c>
      <c r="AL99" s="245">
        <f>IF('Encargos e Benefícios'!$C98=0,0,SUM(AI99:AK99))</f>
        <v>0</v>
      </c>
      <c r="AM99" s="12">
        <f t="shared" si="22"/>
        <v>0</v>
      </c>
      <c r="AN99" s="12">
        <f t="shared" si="23"/>
        <v>0</v>
      </c>
      <c r="AO99" s="12">
        <f>IF('Encargos e Benefícios'!$C98=0,0,$AK99+SUM(T99:V99)/$D99)</f>
        <v>0</v>
      </c>
      <c r="AP99" s="245">
        <f>IF('Encargos e Benefícios'!$C98=0,0,SUM(AM99:AO99))</f>
        <v>0</v>
      </c>
      <c r="AQ99" s="61"/>
      <c r="AR99" s="61"/>
    </row>
    <row r="100" spans="1:44" ht="12.75" hidden="1">
      <c r="A100" s="100">
        <v>94</v>
      </c>
      <c r="B100" s="13">
        <f>'Encargos e Benefícios'!B99</f>
        <v>0</v>
      </c>
      <c r="C100" s="68"/>
      <c r="D100" s="10">
        <f>'Encargos e Benefícios'!C99</f>
        <v>0</v>
      </c>
      <c r="E100" s="70"/>
      <c r="F100" s="244"/>
      <c r="G100" s="242"/>
      <c r="H100" s="244"/>
      <c r="I100" s="271"/>
      <c r="J100" s="99">
        <f>'Encargos e Benefícios'!P99*'Gastos com Pessoal'!$I100</f>
        <v>0</v>
      </c>
      <c r="K100" s="99">
        <f>'Encargos e Benefícios'!Q99*'Gastos com Pessoal'!$I100</f>
        <v>0</v>
      </c>
      <c r="L100" s="99">
        <f>'Encargos e Benefícios'!R99*'Gastos com Pessoal'!$I100</f>
        <v>0</v>
      </c>
      <c r="M100" s="244"/>
      <c r="N100" s="271"/>
      <c r="O100" s="99">
        <f>('Encargos e Benefícios'!P99+'Gastos com Pessoal'!J100)*'Gastos com Pessoal'!$N100</f>
        <v>0</v>
      </c>
      <c r="P100" s="99">
        <f>('Encargos e Benefícios'!Q99+'Gastos com Pessoal'!K100)*'Gastos com Pessoal'!$N100</f>
        <v>0</v>
      </c>
      <c r="Q100" s="278">
        <f>(L100+'Encargos e Benefícios'!R99)*'Gastos com Pessoal'!N100</f>
        <v>0</v>
      </c>
      <c r="R100" s="244"/>
      <c r="S100" s="271"/>
      <c r="T100" s="99">
        <v>0</v>
      </c>
      <c r="U100" s="99">
        <v>0</v>
      </c>
      <c r="V100" s="278">
        <v>0</v>
      </c>
      <c r="W100" s="12">
        <f>'Encargos e Benefícios'!D99</f>
        <v>0</v>
      </c>
      <c r="X100" s="12">
        <f>IF('Encargos e Benefícios'!C99=0,0,'Encargos e Benefícios'!O99/'Encargos e Benefícios'!C99)</f>
        <v>0</v>
      </c>
      <c r="Y100" s="280">
        <f>IF('Encargos e Benefícios'!C99=0,0,'Encargos e Benefícios'!U99/'Encargos e Benefícios'!C99)</f>
        <v>0</v>
      </c>
      <c r="Z100" s="281">
        <f>IF('Encargos e Benefícios'!C99=0,0,'Encargos e Benefícios'!V99/'Encargos e Benefícios'!C99)</f>
        <v>0</v>
      </c>
      <c r="AA100" s="61"/>
      <c r="AB100" s="60"/>
      <c r="AC100" s="60"/>
      <c r="AD100" s="61"/>
      <c r="AE100" s="12">
        <f t="shared" si="18"/>
        <v>0</v>
      </c>
      <c r="AF100" s="12">
        <f t="shared" si="19"/>
        <v>0</v>
      </c>
      <c r="AG100" s="12">
        <f>IF('Encargos e Benefícios'!$C99=0,0,$Y100+SUM(J100:L100)/$D100)</f>
        <v>0</v>
      </c>
      <c r="AH100" s="245">
        <f>IF('Encargos e Benefícios'!$C99=0,0,SUM(AE100:AG100))</f>
        <v>0</v>
      </c>
      <c r="AI100" s="12">
        <f t="shared" si="20"/>
        <v>0</v>
      </c>
      <c r="AJ100" s="12">
        <f t="shared" si="21"/>
        <v>0</v>
      </c>
      <c r="AK100" s="12">
        <f>IF('Encargos e Benefícios'!$C99=0,0,$AG100+SUM(O100:Q100)/$D100)</f>
        <v>0</v>
      </c>
      <c r="AL100" s="245">
        <f>IF('Encargos e Benefícios'!$C99=0,0,SUM(AI100:AK100))</f>
        <v>0</v>
      </c>
      <c r="AM100" s="12">
        <f t="shared" si="22"/>
        <v>0</v>
      </c>
      <c r="AN100" s="12">
        <f t="shared" si="23"/>
        <v>0</v>
      </c>
      <c r="AO100" s="12">
        <f>IF('Encargos e Benefícios'!$C99=0,0,$AK100+SUM(T100:V100)/$D100)</f>
        <v>0</v>
      </c>
      <c r="AP100" s="245">
        <f>IF('Encargos e Benefícios'!$C99=0,0,SUM(AM100:AO100))</f>
        <v>0</v>
      </c>
      <c r="AQ100" s="61"/>
      <c r="AR100" s="61"/>
    </row>
    <row r="101" spans="1:44" ht="12.75" hidden="1">
      <c r="A101" s="100">
        <v>95</v>
      </c>
      <c r="B101" s="13">
        <f>'Encargos e Benefícios'!B100</f>
        <v>0</v>
      </c>
      <c r="C101" s="68"/>
      <c r="D101" s="10">
        <f>'Encargos e Benefícios'!C100</f>
        <v>0</v>
      </c>
      <c r="E101" s="70"/>
      <c r="F101" s="244"/>
      <c r="G101" s="242"/>
      <c r="H101" s="244"/>
      <c r="I101" s="271"/>
      <c r="J101" s="99">
        <f>'Encargos e Benefícios'!P100*'Gastos com Pessoal'!$I101</f>
        <v>0</v>
      </c>
      <c r="K101" s="99">
        <f>'Encargos e Benefícios'!Q100*'Gastos com Pessoal'!$I101</f>
        <v>0</v>
      </c>
      <c r="L101" s="99">
        <f>'Encargos e Benefícios'!R100*'Gastos com Pessoal'!$I101</f>
        <v>0</v>
      </c>
      <c r="M101" s="244"/>
      <c r="N101" s="271"/>
      <c r="O101" s="99">
        <f>('Encargos e Benefícios'!P100+'Gastos com Pessoal'!J101)*'Gastos com Pessoal'!$N101</f>
        <v>0</v>
      </c>
      <c r="P101" s="99">
        <f>('Encargos e Benefícios'!Q100+'Gastos com Pessoal'!K101)*'Gastos com Pessoal'!$N101</f>
        <v>0</v>
      </c>
      <c r="Q101" s="278">
        <f>(L101+'Encargos e Benefícios'!R100)*'Gastos com Pessoal'!N101</f>
        <v>0</v>
      </c>
      <c r="R101" s="244"/>
      <c r="S101" s="271"/>
      <c r="T101" s="99">
        <v>0</v>
      </c>
      <c r="U101" s="99">
        <v>0</v>
      </c>
      <c r="V101" s="278">
        <v>0</v>
      </c>
      <c r="W101" s="12">
        <f>'Encargos e Benefícios'!D100</f>
        <v>0</v>
      </c>
      <c r="X101" s="12">
        <f>IF('Encargos e Benefícios'!C100=0,0,'Encargos e Benefícios'!O100/'Encargos e Benefícios'!C100)</f>
        <v>0</v>
      </c>
      <c r="Y101" s="280">
        <f>IF('Encargos e Benefícios'!C100=0,0,'Encargos e Benefícios'!U100/'Encargos e Benefícios'!C100)</f>
        <v>0</v>
      </c>
      <c r="Z101" s="281">
        <f>IF('Encargos e Benefícios'!C100=0,0,'Encargos e Benefícios'!V100/'Encargos e Benefícios'!C100)</f>
        <v>0</v>
      </c>
      <c r="AA101" s="61"/>
      <c r="AB101" s="60"/>
      <c r="AC101" s="60"/>
      <c r="AD101" s="61"/>
      <c r="AE101" s="12">
        <f t="shared" si="18"/>
        <v>0</v>
      </c>
      <c r="AF101" s="12">
        <f t="shared" si="19"/>
        <v>0</v>
      </c>
      <c r="AG101" s="12">
        <f>IF('Encargos e Benefícios'!$C100=0,0,$Y101+SUM(J101:L101)/$D101)</f>
        <v>0</v>
      </c>
      <c r="AH101" s="245">
        <f>IF('Encargos e Benefícios'!$C100=0,0,SUM(AE101:AG101))</f>
        <v>0</v>
      </c>
      <c r="AI101" s="12">
        <f t="shared" si="20"/>
        <v>0</v>
      </c>
      <c r="AJ101" s="12">
        <f t="shared" si="21"/>
        <v>0</v>
      </c>
      <c r="AK101" s="12">
        <f>IF('Encargos e Benefícios'!$C100=0,0,$AG101+SUM(O101:Q101)/$D101)</f>
        <v>0</v>
      </c>
      <c r="AL101" s="245">
        <f>IF('Encargos e Benefícios'!$C100=0,0,SUM(AI101:AK101))</f>
        <v>0</v>
      </c>
      <c r="AM101" s="12">
        <f t="shared" si="22"/>
        <v>0</v>
      </c>
      <c r="AN101" s="12">
        <f t="shared" si="23"/>
        <v>0</v>
      </c>
      <c r="AO101" s="12">
        <f>IF('Encargos e Benefícios'!$C100=0,0,$AK101+SUM(T101:V101)/$D101)</f>
        <v>0</v>
      </c>
      <c r="AP101" s="245">
        <f>IF('Encargos e Benefícios'!$C100=0,0,SUM(AM101:AO101))</f>
        <v>0</v>
      </c>
      <c r="AQ101" s="61"/>
      <c r="AR101" s="61"/>
    </row>
    <row r="102" spans="1:44" ht="12.75" hidden="1">
      <c r="A102" s="100">
        <v>96</v>
      </c>
      <c r="B102" s="13">
        <f>'Encargos e Benefícios'!B101</f>
        <v>0</v>
      </c>
      <c r="C102" s="68"/>
      <c r="D102" s="10">
        <f>'Encargos e Benefícios'!C101</f>
        <v>0</v>
      </c>
      <c r="E102" s="70"/>
      <c r="F102" s="244"/>
      <c r="G102" s="242"/>
      <c r="H102" s="244"/>
      <c r="I102" s="271"/>
      <c r="J102" s="99">
        <f>'Encargos e Benefícios'!P101*'Gastos com Pessoal'!$I102</f>
        <v>0</v>
      </c>
      <c r="K102" s="99">
        <f>'Encargos e Benefícios'!Q101*'Gastos com Pessoal'!$I102</f>
        <v>0</v>
      </c>
      <c r="L102" s="99">
        <f>'Encargos e Benefícios'!R101*'Gastos com Pessoal'!$I102</f>
        <v>0</v>
      </c>
      <c r="M102" s="244"/>
      <c r="N102" s="271"/>
      <c r="O102" s="99">
        <f>('Encargos e Benefícios'!P101+'Gastos com Pessoal'!J102)*'Gastos com Pessoal'!$N102</f>
        <v>0</v>
      </c>
      <c r="P102" s="99">
        <f>('Encargos e Benefícios'!Q101+'Gastos com Pessoal'!K102)*'Gastos com Pessoal'!$N102</f>
        <v>0</v>
      </c>
      <c r="Q102" s="278">
        <f>(L102+'Encargos e Benefícios'!R101)*'Gastos com Pessoal'!N102</f>
        <v>0</v>
      </c>
      <c r="R102" s="244"/>
      <c r="S102" s="271"/>
      <c r="T102" s="99">
        <v>0</v>
      </c>
      <c r="U102" s="99">
        <v>0</v>
      </c>
      <c r="V102" s="278">
        <v>0</v>
      </c>
      <c r="W102" s="12">
        <f>'Encargos e Benefícios'!D101</f>
        <v>0</v>
      </c>
      <c r="X102" s="12">
        <f>IF('Encargos e Benefícios'!C101=0,0,'Encargos e Benefícios'!O101/'Encargos e Benefícios'!C101)</f>
        <v>0</v>
      </c>
      <c r="Y102" s="280">
        <f>IF('Encargos e Benefícios'!C101=0,0,'Encargos e Benefícios'!U101/'Encargos e Benefícios'!C101)</f>
        <v>0</v>
      </c>
      <c r="Z102" s="281">
        <f>IF('Encargos e Benefícios'!C101=0,0,'Encargos e Benefícios'!V101/'Encargos e Benefícios'!C101)</f>
        <v>0</v>
      </c>
      <c r="AA102" s="61"/>
      <c r="AB102" s="60"/>
      <c r="AC102" s="60"/>
      <c r="AD102" s="61"/>
      <c r="AE102" s="12">
        <f t="shared" si="18"/>
        <v>0</v>
      </c>
      <c r="AF102" s="12">
        <f t="shared" si="19"/>
        <v>0</v>
      </c>
      <c r="AG102" s="12">
        <f>IF('Encargos e Benefícios'!$C101=0,0,$Y102+SUM(J102:L102)/$D102)</f>
        <v>0</v>
      </c>
      <c r="AH102" s="245">
        <f>IF('Encargos e Benefícios'!$C101=0,0,SUM(AE102:AG102))</f>
        <v>0</v>
      </c>
      <c r="AI102" s="12">
        <f t="shared" si="20"/>
        <v>0</v>
      </c>
      <c r="AJ102" s="12">
        <f t="shared" si="21"/>
        <v>0</v>
      </c>
      <c r="AK102" s="12">
        <f>IF('Encargos e Benefícios'!$C101=0,0,$AG102+SUM(O102:Q102)/$D102)</f>
        <v>0</v>
      </c>
      <c r="AL102" s="245">
        <f>IF('Encargos e Benefícios'!$C101=0,0,SUM(AI102:AK102))</f>
        <v>0</v>
      </c>
      <c r="AM102" s="12">
        <f t="shared" si="22"/>
        <v>0</v>
      </c>
      <c r="AN102" s="12">
        <f t="shared" si="23"/>
        <v>0</v>
      </c>
      <c r="AO102" s="12">
        <f>IF('Encargos e Benefícios'!$C101=0,0,$AK102+SUM(T102:V102)/$D102)</f>
        <v>0</v>
      </c>
      <c r="AP102" s="245">
        <f>IF('Encargos e Benefícios'!$C101=0,0,SUM(AM102:AO102))</f>
        <v>0</v>
      </c>
      <c r="AQ102" s="61"/>
      <c r="AR102" s="61"/>
    </row>
    <row r="103" spans="1:44" ht="12.75" hidden="1">
      <c r="A103" s="100">
        <v>97</v>
      </c>
      <c r="B103" s="13">
        <f>'Encargos e Benefícios'!B102</f>
        <v>0</v>
      </c>
      <c r="C103" s="68"/>
      <c r="D103" s="10">
        <f>'Encargos e Benefícios'!C102</f>
        <v>0</v>
      </c>
      <c r="E103" s="70"/>
      <c r="F103" s="244"/>
      <c r="G103" s="242"/>
      <c r="H103" s="244"/>
      <c r="I103" s="271"/>
      <c r="J103" s="99">
        <f>'Encargos e Benefícios'!P102*'Gastos com Pessoal'!$I103</f>
        <v>0</v>
      </c>
      <c r="K103" s="99">
        <f>'Encargos e Benefícios'!Q102*'Gastos com Pessoal'!$I103</f>
        <v>0</v>
      </c>
      <c r="L103" s="99">
        <f>'Encargos e Benefícios'!R102*'Gastos com Pessoal'!$I103</f>
        <v>0</v>
      </c>
      <c r="M103" s="244"/>
      <c r="N103" s="271"/>
      <c r="O103" s="99">
        <f>('Encargos e Benefícios'!P102+'Gastos com Pessoal'!J103)*'Gastos com Pessoal'!$N103</f>
        <v>0</v>
      </c>
      <c r="P103" s="99">
        <f>('Encargos e Benefícios'!Q102+'Gastos com Pessoal'!K103)*'Gastos com Pessoal'!$N103</f>
        <v>0</v>
      </c>
      <c r="Q103" s="278">
        <f>(L103+'Encargos e Benefícios'!R102)*'Gastos com Pessoal'!N103</f>
        <v>0</v>
      </c>
      <c r="R103" s="244"/>
      <c r="S103" s="271"/>
      <c r="T103" s="99">
        <v>0</v>
      </c>
      <c r="U103" s="99">
        <v>0</v>
      </c>
      <c r="V103" s="278">
        <v>0</v>
      </c>
      <c r="W103" s="12">
        <f>'Encargos e Benefícios'!D102</f>
        <v>0</v>
      </c>
      <c r="X103" s="12">
        <f>IF('Encargos e Benefícios'!C102=0,0,'Encargos e Benefícios'!O102/'Encargos e Benefícios'!C102)</f>
        <v>0</v>
      </c>
      <c r="Y103" s="280">
        <f>IF('Encargos e Benefícios'!C102=0,0,'Encargos e Benefícios'!U102/'Encargos e Benefícios'!C102)</f>
        <v>0</v>
      </c>
      <c r="Z103" s="281">
        <f>IF('Encargos e Benefícios'!C102=0,0,'Encargos e Benefícios'!V102/'Encargos e Benefícios'!C102)</f>
        <v>0</v>
      </c>
      <c r="AA103" s="61"/>
      <c r="AB103" s="60"/>
      <c r="AC103" s="60"/>
      <c r="AD103" s="61"/>
      <c r="AE103" s="12">
        <f t="shared" si="18"/>
        <v>0</v>
      </c>
      <c r="AF103" s="12">
        <f t="shared" si="19"/>
        <v>0</v>
      </c>
      <c r="AG103" s="12">
        <f>IF('Encargos e Benefícios'!$C102=0,0,$Y103+SUM(J103:L103)/$D103)</f>
        <v>0</v>
      </c>
      <c r="AH103" s="245">
        <f>IF('Encargos e Benefícios'!$C102=0,0,SUM(AE103:AG103))</f>
        <v>0</v>
      </c>
      <c r="AI103" s="12">
        <f t="shared" si="20"/>
        <v>0</v>
      </c>
      <c r="AJ103" s="12">
        <f t="shared" si="21"/>
        <v>0</v>
      </c>
      <c r="AK103" s="12">
        <f>IF('Encargos e Benefícios'!$C102=0,0,$AG103+SUM(O103:Q103)/$D103)</f>
        <v>0</v>
      </c>
      <c r="AL103" s="245">
        <f>IF('Encargos e Benefícios'!$C102=0,0,SUM(AI103:AK103))</f>
        <v>0</v>
      </c>
      <c r="AM103" s="12">
        <f t="shared" si="22"/>
        <v>0</v>
      </c>
      <c r="AN103" s="12">
        <f t="shared" si="23"/>
        <v>0</v>
      </c>
      <c r="AO103" s="12">
        <f>IF('Encargos e Benefícios'!$C102=0,0,$AK103+SUM(T103:V103)/$D103)</f>
        <v>0</v>
      </c>
      <c r="AP103" s="245">
        <f>IF('Encargos e Benefícios'!$C102=0,0,SUM(AM103:AO103))</f>
        <v>0</v>
      </c>
      <c r="AQ103" s="61"/>
      <c r="AR103" s="61"/>
    </row>
    <row r="104" spans="1:44" ht="12.75" hidden="1">
      <c r="A104" s="100">
        <v>98</v>
      </c>
      <c r="B104" s="13">
        <f>'Encargos e Benefícios'!B103</f>
        <v>0</v>
      </c>
      <c r="C104" s="68"/>
      <c r="D104" s="10">
        <f>'Encargos e Benefícios'!C103</f>
        <v>0</v>
      </c>
      <c r="E104" s="70"/>
      <c r="F104" s="244"/>
      <c r="G104" s="242"/>
      <c r="H104" s="244"/>
      <c r="I104" s="271"/>
      <c r="J104" s="99">
        <f>'Encargos e Benefícios'!P103*'Gastos com Pessoal'!$I104</f>
        <v>0</v>
      </c>
      <c r="K104" s="99">
        <f>'Encargos e Benefícios'!Q103*'Gastos com Pessoal'!$I104</f>
        <v>0</v>
      </c>
      <c r="L104" s="99">
        <f>'Encargos e Benefícios'!R103*'Gastos com Pessoal'!$I104</f>
        <v>0</v>
      </c>
      <c r="M104" s="244"/>
      <c r="N104" s="271"/>
      <c r="O104" s="99">
        <f>('Encargos e Benefícios'!P103+'Gastos com Pessoal'!J104)*'Gastos com Pessoal'!$N104</f>
        <v>0</v>
      </c>
      <c r="P104" s="99">
        <f>('Encargos e Benefícios'!Q103+'Gastos com Pessoal'!K104)*'Gastos com Pessoal'!$N104</f>
        <v>0</v>
      </c>
      <c r="Q104" s="278">
        <f>(L104+'Encargos e Benefícios'!R103)*'Gastos com Pessoal'!N104</f>
        <v>0</v>
      </c>
      <c r="R104" s="244"/>
      <c r="S104" s="271"/>
      <c r="T104" s="99">
        <v>0</v>
      </c>
      <c r="U104" s="99">
        <v>0</v>
      </c>
      <c r="V104" s="278">
        <v>0</v>
      </c>
      <c r="W104" s="12">
        <f>'Encargos e Benefícios'!D103</f>
        <v>0</v>
      </c>
      <c r="X104" s="12">
        <f>IF('Encargos e Benefícios'!C103=0,0,'Encargos e Benefícios'!O103/'Encargos e Benefícios'!C103)</f>
        <v>0</v>
      </c>
      <c r="Y104" s="280">
        <f>IF('Encargos e Benefícios'!C103=0,0,'Encargos e Benefícios'!U103/'Encargos e Benefícios'!C103)</f>
        <v>0</v>
      </c>
      <c r="Z104" s="281">
        <f>IF('Encargos e Benefícios'!C103=0,0,'Encargos e Benefícios'!V103/'Encargos e Benefícios'!C103)</f>
        <v>0</v>
      </c>
      <c r="AA104" s="61"/>
      <c r="AB104" s="60"/>
      <c r="AC104" s="60"/>
      <c r="AD104" s="61"/>
      <c r="AE104" s="12">
        <f t="shared" si="18"/>
        <v>0</v>
      </c>
      <c r="AF104" s="12">
        <f t="shared" si="19"/>
        <v>0</v>
      </c>
      <c r="AG104" s="12">
        <f>IF('Encargos e Benefícios'!$C103=0,0,$Y104+SUM(J104:L104)/$D104)</f>
        <v>0</v>
      </c>
      <c r="AH104" s="245">
        <f>IF('Encargos e Benefícios'!$C103=0,0,SUM(AE104:AG104))</f>
        <v>0</v>
      </c>
      <c r="AI104" s="12">
        <f t="shared" si="20"/>
        <v>0</v>
      </c>
      <c r="AJ104" s="12">
        <f t="shared" si="21"/>
        <v>0</v>
      </c>
      <c r="AK104" s="12">
        <f>IF('Encargos e Benefícios'!$C103=0,0,$AG104+SUM(O104:Q104)/$D104)</f>
        <v>0</v>
      </c>
      <c r="AL104" s="245">
        <f>IF('Encargos e Benefícios'!$C103=0,0,SUM(AI104:AK104))</f>
        <v>0</v>
      </c>
      <c r="AM104" s="12">
        <f t="shared" si="22"/>
        <v>0</v>
      </c>
      <c r="AN104" s="12">
        <f t="shared" si="23"/>
        <v>0</v>
      </c>
      <c r="AO104" s="12">
        <f>IF('Encargos e Benefícios'!$C103=0,0,$AK104+SUM(T104:V104)/$D104)</f>
        <v>0</v>
      </c>
      <c r="AP104" s="245">
        <f>IF('Encargos e Benefícios'!$C103=0,0,SUM(AM104:AO104))</f>
        <v>0</v>
      </c>
      <c r="AQ104" s="61"/>
      <c r="AR104" s="61"/>
    </row>
    <row r="105" spans="1:44" ht="12.75" hidden="1">
      <c r="A105" s="100">
        <v>99</v>
      </c>
      <c r="B105" s="13">
        <f>'Encargos e Benefícios'!B104</f>
        <v>0</v>
      </c>
      <c r="C105" s="68"/>
      <c r="D105" s="10">
        <f>'Encargos e Benefícios'!C104</f>
        <v>0</v>
      </c>
      <c r="E105" s="70"/>
      <c r="F105" s="244"/>
      <c r="G105" s="242"/>
      <c r="H105" s="244"/>
      <c r="I105" s="271"/>
      <c r="J105" s="99">
        <f>'Encargos e Benefícios'!P104*'Gastos com Pessoal'!$I105</f>
        <v>0</v>
      </c>
      <c r="K105" s="99">
        <f>'Encargos e Benefícios'!Q104*'Gastos com Pessoal'!$I105</f>
        <v>0</v>
      </c>
      <c r="L105" s="99">
        <f>'Encargos e Benefícios'!R104*'Gastos com Pessoal'!$I105</f>
        <v>0</v>
      </c>
      <c r="M105" s="244"/>
      <c r="N105" s="271"/>
      <c r="O105" s="99">
        <f>('Encargos e Benefícios'!P104+'Gastos com Pessoal'!J105)*'Gastos com Pessoal'!$N105</f>
        <v>0</v>
      </c>
      <c r="P105" s="99">
        <f>('Encargos e Benefícios'!Q104+'Gastos com Pessoal'!K105)*'Gastos com Pessoal'!$N105</f>
        <v>0</v>
      </c>
      <c r="Q105" s="278">
        <f>(L105+'Encargos e Benefícios'!R104)*'Gastos com Pessoal'!N105</f>
        <v>0</v>
      </c>
      <c r="R105" s="244"/>
      <c r="S105" s="271"/>
      <c r="T105" s="99">
        <v>0</v>
      </c>
      <c r="U105" s="99">
        <v>0</v>
      </c>
      <c r="V105" s="278">
        <v>0</v>
      </c>
      <c r="W105" s="12">
        <f>'Encargos e Benefícios'!D104</f>
        <v>0</v>
      </c>
      <c r="X105" s="12">
        <f>IF('Encargos e Benefícios'!C104=0,0,'Encargos e Benefícios'!O104/'Encargos e Benefícios'!C104)</f>
        <v>0</v>
      </c>
      <c r="Y105" s="280">
        <f>IF('Encargos e Benefícios'!C104=0,0,'Encargos e Benefícios'!U104/'Encargos e Benefícios'!C104)</f>
        <v>0</v>
      </c>
      <c r="Z105" s="281">
        <f>IF('Encargos e Benefícios'!C104=0,0,'Encargos e Benefícios'!V104/'Encargos e Benefícios'!C104)</f>
        <v>0</v>
      </c>
      <c r="AA105" s="61"/>
      <c r="AB105" s="60"/>
      <c r="AC105" s="60"/>
      <c r="AD105" s="61"/>
      <c r="AE105" s="12">
        <f t="shared" si="18"/>
        <v>0</v>
      </c>
      <c r="AF105" s="12">
        <f t="shared" si="19"/>
        <v>0</v>
      </c>
      <c r="AG105" s="12">
        <f>IF('Encargos e Benefícios'!$C104=0,0,$Y105+SUM(J105:L105)/$D105)</f>
        <v>0</v>
      </c>
      <c r="AH105" s="245">
        <f>IF('Encargos e Benefícios'!$C104=0,0,SUM(AE105:AG105))</f>
        <v>0</v>
      </c>
      <c r="AI105" s="12">
        <f t="shared" si="20"/>
        <v>0</v>
      </c>
      <c r="AJ105" s="12">
        <f t="shared" si="21"/>
        <v>0</v>
      </c>
      <c r="AK105" s="12">
        <f>IF('Encargos e Benefícios'!$C104=0,0,$AG105+SUM(O105:Q105)/$D105)</f>
        <v>0</v>
      </c>
      <c r="AL105" s="245">
        <f>IF('Encargos e Benefícios'!$C104=0,0,SUM(AI105:AK105))</f>
        <v>0</v>
      </c>
      <c r="AM105" s="12">
        <f t="shared" si="22"/>
        <v>0</v>
      </c>
      <c r="AN105" s="12">
        <f t="shared" si="23"/>
        <v>0</v>
      </c>
      <c r="AO105" s="12">
        <f>IF('Encargos e Benefícios'!$C104=0,0,$AK105+SUM(T105:V105)/$D105)</f>
        <v>0</v>
      </c>
      <c r="AP105" s="245">
        <f>IF('Encargos e Benefícios'!$C104=0,0,SUM(AM105:AO105))</f>
        <v>0</v>
      </c>
      <c r="AQ105" s="61"/>
      <c r="AR105" s="61"/>
    </row>
    <row r="106" spans="1:44" ht="13.5" hidden="1" customHeight="1" thickBot="1">
      <c r="A106" s="100">
        <v>100</v>
      </c>
      <c r="B106" s="13">
        <f>'Encargos e Benefícios'!B105</f>
        <v>0</v>
      </c>
      <c r="C106" s="68"/>
      <c r="D106" s="10">
        <f>'Encargos e Benefícios'!C105</f>
        <v>0</v>
      </c>
      <c r="E106" s="70"/>
      <c r="F106" s="244"/>
      <c r="G106" s="242"/>
      <c r="H106" s="267"/>
      <c r="I106" s="272"/>
      <c r="J106" s="99">
        <f>'Encargos e Benefícios'!P105*'Gastos com Pessoal'!$I106</f>
        <v>0</v>
      </c>
      <c r="K106" s="99">
        <f>'Encargos e Benefícios'!Q105*'Gastos com Pessoal'!$I106</f>
        <v>0</v>
      </c>
      <c r="L106" s="99">
        <f>'Encargos e Benefícios'!R105*'Gastos com Pessoal'!$I106</f>
        <v>0</v>
      </c>
      <c r="M106" s="267"/>
      <c r="N106" s="272"/>
      <c r="O106" s="99">
        <f>('Encargos e Benefícios'!P105+'Gastos com Pessoal'!J106)*'Gastos com Pessoal'!$N106</f>
        <v>0</v>
      </c>
      <c r="P106" s="99">
        <f>('Encargos e Benefícios'!Q105+'Gastos com Pessoal'!K106)*'Gastos com Pessoal'!$N106</f>
        <v>0</v>
      </c>
      <c r="Q106" s="278">
        <f>(L106+'Encargos e Benefícios'!R105)*'Gastos com Pessoal'!N106</f>
        <v>0</v>
      </c>
      <c r="R106" s="267"/>
      <c r="S106" s="272"/>
      <c r="T106" s="99">
        <v>0</v>
      </c>
      <c r="U106" s="99">
        <v>0</v>
      </c>
      <c r="V106" s="279">
        <v>0</v>
      </c>
      <c r="W106" s="12">
        <f>'Encargos e Benefícios'!D105</f>
        <v>0</v>
      </c>
      <c r="X106" s="12">
        <f>IF('Encargos e Benefícios'!C105=0,0,'Encargos e Benefícios'!O105/'Encargos e Benefícios'!C105)</f>
        <v>0</v>
      </c>
      <c r="Y106" s="280">
        <f>IF('Encargos e Benefícios'!C105=0,0,'Encargos e Benefícios'!U105/'Encargos e Benefícios'!C105)</f>
        <v>0</v>
      </c>
      <c r="Z106" s="281">
        <f>IF('Encargos e Benefícios'!C105=0,0,'Encargos e Benefícios'!V105/'Encargos e Benefícios'!C105)</f>
        <v>0</v>
      </c>
      <c r="AA106" s="61"/>
      <c r="AB106" s="60"/>
      <c r="AC106" s="60"/>
      <c r="AD106" s="61"/>
      <c r="AE106" s="12">
        <f t="shared" si="18"/>
        <v>0</v>
      </c>
      <c r="AF106" s="12">
        <f t="shared" si="19"/>
        <v>0</v>
      </c>
      <c r="AG106" s="12">
        <f>IF('Encargos e Benefícios'!$C105=0,0,$Y106+SUM(J106:L106)/$D106)</f>
        <v>0</v>
      </c>
      <c r="AH106" s="245">
        <f>IF('Encargos e Benefícios'!$C105=0,0,SUM(AE106:AG106))</f>
        <v>0</v>
      </c>
      <c r="AI106" s="12">
        <f t="shared" si="20"/>
        <v>0</v>
      </c>
      <c r="AJ106" s="12">
        <f t="shared" si="21"/>
        <v>0</v>
      </c>
      <c r="AK106" s="12">
        <f>IF('Encargos e Benefícios'!$C105=0,0,$AG106+SUM(O106:Q106)/$D106)</f>
        <v>0</v>
      </c>
      <c r="AL106" s="245">
        <f>IF('Encargos e Benefícios'!$C105=0,0,SUM(AI106:AK106))</f>
        <v>0</v>
      </c>
      <c r="AM106" s="12">
        <f t="shared" si="22"/>
        <v>0</v>
      </c>
      <c r="AN106" s="12">
        <f t="shared" si="23"/>
        <v>0</v>
      </c>
      <c r="AO106" s="12">
        <f>IF('Encargos e Benefícios'!$C105=0,0,$AK106+SUM(T106:V106)/$D106)</f>
        <v>0</v>
      </c>
      <c r="AP106" s="245">
        <f>IF('Encargos e Benefícios'!$C105=0,0,SUM(AM106:AO106))</f>
        <v>0</v>
      </c>
      <c r="AQ106" s="61"/>
      <c r="AR106" s="61"/>
    </row>
    <row r="107" spans="1:44" ht="13.5" thickBot="1">
      <c r="A107" s="62"/>
      <c r="B107" s="62"/>
      <c r="C107" s="63"/>
      <c r="D107" s="63">
        <f>SUM(D7:D106)</f>
        <v>8</v>
      </c>
      <c r="E107" s="71"/>
      <c r="F107" s="239"/>
      <c r="G107" s="16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0"/>
      <c r="T107" s="240"/>
      <c r="U107" s="240"/>
      <c r="V107" s="240"/>
      <c r="W107" s="16">
        <f>SUM(W7:W106)</f>
        <v>29000</v>
      </c>
      <c r="X107" s="16">
        <f>SUM(X7:X106)</f>
        <v>19318.084621000002</v>
      </c>
      <c r="Y107" s="16">
        <f>SUM(Y7:Y106)</f>
        <v>3291.5</v>
      </c>
      <c r="Z107" s="16">
        <f>SUM(Z7:Z106)</f>
        <v>51609.584621000002</v>
      </c>
      <c r="AA107" s="16">
        <f t="shared" ref="AA107:AC107" si="24">SUM(AA7:AA106)</f>
        <v>36412.129999999997</v>
      </c>
      <c r="AB107" s="16">
        <f t="shared" si="24"/>
        <v>19248.569999999996</v>
      </c>
      <c r="AC107" s="16">
        <f t="shared" si="24"/>
        <v>53575.66</v>
      </c>
      <c r="AD107" s="249"/>
      <c r="AE107" s="16">
        <f t="shared" ref="AE107:AG107" si="25">SUM(AE7:AE106)</f>
        <v>29290</v>
      </c>
      <c r="AF107" s="16">
        <f t="shared" si="25"/>
        <v>19511.26546721</v>
      </c>
      <c r="AG107" s="16">
        <f t="shared" si="25"/>
        <v>3323.0149999999999</v>
      </c>
      <c r="AH107" s="298">
        <f>SUBTOTAL(9,AH7:AH106)</f>
        <v>52124.280467210003</v>
      </c>
      <c r="AI107" s="16">
        <f t="shared" ref="AI107:AK107" si="26">SUM(AI7:AI106)</f>
        <v>29582.899999999998</v>
      </c>
      <c r="AJ107" s="16">
        <f t="shared" si="26"/>
        <v>19706.378121882102</v>
      </c>
      <c r="AK107" s="16">
        <f t="shared" si="26"/>
        <v>3354.8451500000001</v>
      </c>
      <c r="AL107" s="298">
        <f>SUBTOTAL(9,AL7:AL106)</f>
        <v>52644.123271882097</v>
      </c>
      <c r="AM107" s="16">
        <f t="shared" ref="AM107:AO107" si="27">SUM(AM7:AM106)</f>
        <v>29582.899999999998</v>
      </c>
      <c r="AN107" s="16">
        <f t="shared" si="27"/>
        <v>19706.378121882102</v>
      </c>
      <c r="AO107" s="16">
        <f t="shared" si="27"/>
        <v>3354.8451500000001</v>
      </c>
      <c r="AP107" s="298">
        <f>SUBTOTAL(9,AP7:AP106)</f>
        <v>52644.123271882097</v>
      </c>
      <c r="AQ107" s="249"/>
      <c r="AR107" s="249"/>
    </row>
    <row r="108" spans="1:44" ht="12.75">
      <c r="A108" s="246"/>
      <c r="B108" s="246"/>
      <c r="C108" s="247"/>
      <c r="D108" s="247"/>
      <c r="E108" s="248"/>
      <c r="F108" s="249"/>
      <c r="G108" s="249"/>
      <c r="H108" s="250"/>
      <c r="I108" s="250"/>
      <c r="J108" s="250"/>
      <c r="K108" s="250"/>
      <c r="L108" s="250"/>
      <c r="M108" s="249"/>
      <c r="N108" s="249"/>
      <c r="O108" s="249"/>
      <c r="P108" s="249"/>
      <c r="Q108" s="249"/>
      <c r="R108" s="249"/>
      <c r="S108" s="249"/>
      <c r="T108" s="249"/>
      <c r="U108" s="249"/>
      <c r="V108" s="249"/>
      <c r="W108" s="249"/>
      <c r="X108" s="249"/>
      <c r="Y108" s="249"/>
      <c r="Z108" s="249"/>
      <c r="AA108" s="249"/>
      <c r="AB108" s="249"/>
      <c r="AC108" s="249"/>
      <c r="AD108" s="249"/>
      <c r="AE108" s="249"/>
      <c r="AF108" s="249"/>
      <c r="AG108" s="249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</row>
    <row r="109" spans="1:44" ht="15.75" customHeight="1" thickBot="1">
      <c r="A109" s="388" t="s">
        <v>329</v>
      </c>
      <c r="B109" s="388"/>
      <c r="C109" s="388"/>
      <c r="D109" s="388"/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388"/>
      <c r="P109" s="388"/>
      <c r="Q109" s="388"/>
      <c r="R109" s="382"/>
      <c r="S109" s="382"/>
      <c r="T109" s="382"/>
      <c r="U109" s="382"/>
      <c r="V109" s="382"/>
      <c r="W109" s="382"/>
      <c r="X109" s="382"/>
      <c r="Y109" s="382"/>
      <c r="Z109" s="382"/>
      <c r="AA109" s="274"/>
      <c r="AB109" s="274"/>
      <c r="AC109" s="274"/>
      <c r="AD109" s="274"/>
      <c r="AE109" s="274"/>
      <c r="AF109" s="274"/>
      <c r="AG109" s="274"/>
      <c r="AH109" s="274"/>
      <c r="AI109" s="274"/>
      <c r="AJ109" s="274"/>
      <c r="AK109" s="274"/>
      <c r="AL109" s="274"/>
      <c r="AM109" s="274"/>
      <c r="AN109" s="274"/>
      <c r="AO109" s="274"/>
      <c r="AP109" s="274"/>
      <c r="AQ109" s="274"/>
      <c r="AR109" s="274"/>
    </row>
    <row r="110" spans="1:44" ht="27" customHeight="1">
      <c r="A110" s="390" t="s">
        <v>148</v>
      </c>
      <c r="B110" s="390" t="s">
        <v>1</v>
      </c>
      <c r="C110" s="390" t="s">
        <v>303</v>
      </c>
      <c r="D110" s="390" t="s">
        <v>145</v>
      </c>
      <c r="E110" s="412" t="s">
        <v>19</v>
      </c>
      <c r="F110" s="400" t="s">
        <v>330</v>
      </c>
      <c r="G110" s="412" t="s">
        <v>331</v>
      </c>
      <c r="H110" s="400" t="s">
        <v>385</v>
      </c>
      <c r="I110" s="390"/>
      <c r="J110" s="390"/>
      <c r="K110" s="390"/>
      <c r="L110" s="412"/>
      <c r="M110" s="400" t="s">
        <v>384</v>
      </c>
      <c r="N110" s="390"/>
      <c r="O110" s="390"/>
      <c r="P110" s="390"/>
      <c r="Q110" s="390"/>
      <c r="R110" s="400" t="s">
        <v>390</v>
      </c>
      <c r="S110" s="390"/>
      <c r="T110" s="390"/>
      <c r="U110" s="390"/>
      <c r="V110" s="390"/>
      <c r="W110" s="400" t="s">
        <v>334</v>
      </c>
      <c r="X110" s="390"/>
      <c r="Y110" s="390"/>
      <c r="Z110" s="390"/>
      <c r="AE110" s="400" t="s">
        <v>395</v>
      </c>
      <c r="AF110" s="390"/>
      <c r="AG110" s="390"/>
      <c r="AH110" s="390"/>
      <c r="AI110" s="400" t="s">
        <v>393</v>
      </c>
      <c r="AJ110" s="390"/>
      <c r="AK110" s="390"/>
      <c r="AL110" s="390"/>
      <c r="AM110" s="400" t="s">
        <v>394</v>
      </c>
      <c r="AN110" s="390"/>
      <c r="AO110" s="390"/>
      <c r="AP110" s="390"/>
    </row>
    <row r="111" spans="1:44" ht="27" customHeight="1">
      <c r="A111" s="418"/>
      <c r="B111" s="418"/>
      <c r="C111" s="418"/>
      <c r="D111" s="418"/>
      <c r="E111" s="419"/>
      <c r="F111" s="422"/>
      <c r="G111" s="419"/>
      <c r="H111" s="422" t="s">
        <v>332</v>
      </c>
      <c r="I111" s="420" t="s">
        <v>351</v>
      </c>
      <c r="J111" s="418" t="s">
        <v>350</v>
      </c>
      <c r="K111" s="418"/>
      <c r="L111" s="419"/>
      <c r="M111" s="422" t="s">
        <v>332</v>
      </c>
      <c r="N111" s="420" t="s">
        <v>351</v>
      </c>
      <c r="O111" s="418" t="s">
        <v>350</v>
      </c>
      <c r="P111" s="418"/>
      <c r="Q111" s="418"/>
      <c r="R111" s="422" t="s">
        <v>332</v>
      </c>
      <c r="S111" s="420" t="s">
        <v>351</v>
      </c>
      <c r="T111" s="418" t="s">
        <v>350</v>
      </c>
      <c r="U111" s="418"/>
      <c r="V111" s="418"/>
      <c r="W111" s="422" t="s">
        <v>296</v>
      </c>
      <c r="X111" s="418" t="s">
        <v>21</v>
      </c>
      <c r="Y111" s="418" t="s">
        <v>31</v>
      </c>
      <c r="Z111" s="418" t="s">
        <v>333</v>
      </c>
      <c r="AE111" s="422" t="s">
        <v>296</v>
      </c>
      <c r="AF111" s="418" t="s">
        <v>21</v>
      </c>
      <c r="AG111" s="418" t="s">
        <v>31</v>
      </c>
      <c r="AH111" s="418" t="s">
        <v>392</v>
      </c>
      <c r="AI111" s="422" t="s">
        <v>296</v>
      </c>
      <c r="AJ111" s="418" t="s">
        <v>21</v>
      </c>
      <c r="AK111" s="418" t="s">
        <v>31</v>
      </c>
      <c r="AL111" s="418" t="s">
        <v>392</v>
      </c>
      <c r="AM111" s="422" t="s">
        <v>296</v>
      </c>
      <c r="AN111" s="418" t="s">
        <v>21</v>
      </c>
      <c r="AO111" s="418" t="s">
        <v>31</v>
      </c>
      <c r="AP111" s="418" t="s">
        <v>392</v>
      </c>
    </row>
    <row r="112" spans="1:44" ht="39.75" customHeight="1" thickBot="1">
      <c r="A112" s="391"/>
      <c r="B112" s="391"/>
      <c r="C112" s="391"/>
      <c r="D112" s="391"/>
      <c r="E112" s="414"/>
      <c r="F112" s="401"/>
      <c r="G112" s="414"/>
      <c r="H112" s="401"/>
      <c r="I112" s="421"/>
      <c r="J112" s="164" t="s">
        <v>278</v>
      </c>
      <c r="K112" s="164"/>
      <c r="L112" s="164"/>
      <c r="M112" s="401"/>
      <c r="N112" s="421"/>
      <c r="O112" s="164"/>
      <c r="P112" s="164"/>
      <c r="Q112" s="164"/>
      <c r="R112" s="401"/>
      <c r="S112" s="421"/>
      <c r="T112" s="164"/>
      <c r="U112" s="164"/>
      <c r="V112" s="164"/>
      <c r="W112" s="401"/>
      <c r="X112" s="391"/>
      <c r="Y112" s="391"/>
      <c r="Z112" s="391"/>
      <c r="AE112" s="401"/>
      <c r="AF112" s="391"/>
      <c r="AG112" s="391"/>
      <c r="AH112" s="391"/>
      <c r="AI112" s="401"/>
      <c r="AJ112" s="391"/>
      <c r="AK112" s="391"/>
      <c r="AL112" s="391"/>
      <c r="AM112" s="401"/>
      <c r="AN112" s="391"/>
      <c r="AO112" s="391"/>
      <c r="AP112" s="391"/>
    </row>
    <row r="113" spans="1:44" ht="15.75" customHeight="1">
      <c r="A113" s="100">
        <v>1</v>
      </c>
      <c r="B113" s="13" t="str">
        <f>'Encargos e Benefícios'!B112</f>
        <v>Estagiário (Nível Superior) Fazenda</v>
      </c>
      <c r="C113" s="68" t="s">
        <v>300</v>
      </c>
      <c r="D113" s="10">
        <f>'Encargos e Benefícios'!C112</f>
        <v>4</v>
      </c>
      <c r="E113" s="70">
        <v>20</v>
      </c>
      <c r="F113" s="244">
        <v>4</v>
      </c>
      <c r="G113" s="242">
        <v>24</v>
      </c>
      <c r="H113" s="275">
        <v>5</v>
      </c>
      <c r="I113" s="271">
        <v>0.01</v>
      </c>
      <c r="J113" s="99">
        <f>'Encargos e Benefícios'!G112*'Encargos e Benefícios'!C112*1%</f>
        <v>42.803199999999997</v>
      </c>
      <c r="K113" s="99">
        <v>0</v>
      </c>
      <c r="L113" s="278">
        <v>0</v>
      </c>
      <c r="M113" s="275">
        <v>17</v>
      </c>
      <c r="N113" s="271">
        <v>0.01</v>
      </c>
      <c r="O113" s="99"/>
      <c r="P113" s="99">
        <v>0</v>
      </c>
      <c r="Q113" s="277">
        <v>0</v>
      </c>
      <c r="R113" s="275"/>
      <c r="S113" s="271"/>
      <c r="T113" s="99">
        <v>0</v>
      </c>
      <c r="U113" s="99">
        <v>0</v>
      </c>
      <c r="V113" s="99">
        <v>0</v>
      </c>
      <c r="W113" s="12">
        <f>'Encargos e Benefícios'!D112</f>
        <v>860</v>
      </c>
      <c r="X113" s="12">
        <f>IF('Encargos e Benefícios'!C112=0,0,'Encargos e Benefícios'!F112/'Encargos e Benefícios'!C112)</f>
        <v>0</v>
      </c>
      <c r="Y113" s="12">
        <f>IF('Encargos e Benefícios'!C112=0,0,'Encargos e Benefícios'!L112/'Encargos e Benefícios'!C112)</f>
        <v>287.52</v>
      </c>
      <c r="Z113" s="12">
        <f>IF('Encargos e Benefícios'!C112=0,0,'Encargos e Benefícios'!M112/'Encargos e Benefícios'!C112)</f>
        <v>1147.52</v>
      </c>
      <c r="AE113" s="307">
        <f>W113*(1+I113)</f>
        <v>868.6</v>
      </c>
      <c r="AF113" s="12">
        <f>$X113*(1+I113)</f>
        <v>0</v>
      </c>
      <c r="AG113" s="12">
        <f>IF('Encargos e Benefícios'!$C112=0,0,$Y113+SUM(J113:L113)/$D113)</f>
        <v>298.2208</v>
      </c>
      <c r="AH113" s="307">
        <f>IF('Encargos e Benefícios'!$C112=0,0,SUM(AE113:AG113))</f>
        <v>1166.8208</v>
      </c>
      <c r="AI113" s="306">
        <f>AE113*(1+N113)</f>
        <v>877.28600000000006</v>
      </c>
      <c r="AJ113" s="12">
        <f>$AF113*(1+N113)</f>
        <v>0</v>
      </c>
      <c r="AK113" s="12">
        <f>IF('Encargos e Benefícios'!$C112=0,0,$AG113+SUM(O113:Q113)/$D113)</f>
        <v>298.2208</v>
      </c>
      <c r="AL113" s="307">
        <f>IF('Encargos e Benefícios'!$C112=0,0,SUM(AI113:AK113))</f>
        <v>1175.5068000000001</v>
      </c>
      <c r="AM113" s="306">
        <f>AI113*(1+S113)</f>
        <v>877.28600000000006</v>
      </c>
      <c r="AN113" s="12">
        <f>$AJ113*(1+S113)</f>
        <v>0</v>
      </c>
      <c r="AO113" s="12">
        <f>IF('Encargos e Benefícios'!$C112=0,0,$AK113+SUM(T113:V113)/$D113)</f>
        <v>298.2208</v>
      </c>
      <c r="AP113" s="307">
        <f>IF('Encargos e Benefícios'!$C112=0,0,SUM(AM113:AO113))</f>
        <v>1175.5068000000001</v>
      </c>
    </row>
    <row r="114" spans="1:44" ht="15.75" customHeight="1" thickBot="1">
      <c r="A114" s="100">
        <v>2</v>
      </c>
      <c r="B114" s="13" t="str">
        <f>'Encargos e Benefícios'!B113</f>
        <v>Estagiário (Nível Superior) Palácio</v>
      </c>
      <c r="C114" s="68" t="s">
        <v>300</v>
      </c>
      <c r="D114" s="10">
        <f>'Encargos e Benefícios'!C113</f>
        <v>14</v>
      </c>
      <c r="E114" s="70">
        <v>20</v>
      </c>
      <c r="F114" s="244">
        <v>2</v>
      </c>
      <c r="G114" s="242">
        <v>24</v>
      </c>
      <c r="H114" s="275">
        <v>5</v>
      </c>
      <c r="I114" s="271">
        <v>0.01</v>
      </c>
      <c r="J114" s="99">
        <f>'Encargos e Benefícios'!G113*'Encargos e Benefícios'!C113*1%</f>
        <v>524.33920000000001</v>
      </c>
      <c r="K114" s="99">
        <v>0</v>
      </c>
      <c r="L114" s="278">
        <v>0</v>
      </c>
      <c r="M114" s="275">
        <v>17</v>
      </c>
      <c r="N114" s="271">
        <v>0.01</v>
      </c>
      <c r="O114" s="99"/>
      <c r="P114" s="99">
        <v>0</v>
      </c>
      <c r="Q114" s="278">
        <v>0</v>
      </c>
      <c r="R114" s="275"/>
      <c r="S114" s="271"/>
      <c r="T114" s="99">
        <v>0</v>
      </c>
      <c r="U114" s="99">
        <v>0</v>
      </c>
      <c r="V114" s="99">
        <v>0</v>
      </c>
      <c r="W114" s="12">
        <f>'Encargos e Benefícios'!D113</f>
        <v>860</v>
      </c>
      <c r="X114" s="12">
        <f>IF('Encargos e Benefícios'!C113=0,0,'Encargos e Benefícios'!F113/'Encargos e Benefícios'!C113)</f>
        <v>0</v>
      </c>
      <c r="Y114" s="12">
        <f>IF('Encargos e Benefícios'!C113=0,0,'Encargos e Benefícios'!L113/'Encargos e Benefícios'!C113)</f>
        <v>287.52</v>
      </c>
      <c r="Z114" s="12">
        <f>IF('Encargos e Benefícios'!C113=0,0,'Encargos e Benefícios'!M113/'Encargos e Benefícios'!C113)</f>
        <v>1147.52</v>
      </c>
      <c r="AE114" s="12">
        <f t="shared" ref="AE114:AE122" si="28">W114*(1+I114)</f>
        <v>868.6</v>
      </c>
      <c r="AF114" s="12">
        <f t="shared" ref="AF114:AF122" si="29">$X114*(1+I114)</f>
        <v>0</v>
      </c>
      <c r="AG114" s="12">
        <f>IF('Encargos e Benefícios'!$C113=0,0,$Y114+SUM(J114:L114)/$D114)</f>
        <v>324.97280000000001</v>
      </c>
      <c r="AH114" s="12">
        <f>IF('Encargos e Benefícios'!$C113=0,0,SUM(AE114:AG114))</f>
        <v>1193.5727999999999</v>
      </c>
      <c r="AI114" s="306">
        <f t="shared" ref="AI114:AI122" si="30">AE114*(1+N114)</f>
        <v>877.28600000000006</v>
      </c>
      <c r="AJ114" s="12">
        <f t="shared" ref="AJ114:AJ122" si="31">$AF114*(1+N114)</f>
        <v>0</v>
      </c>
      <c r="AK114" s="12">
        <f>IF('Encargos e Benefícios'!$C113=0,0,$AG114+SUM(O114:Q114)/$D114)</f>
        <v>324.97280000000001</v>
      </c>
      <c r="AL114" s="12">
        <f>IF('Encargos e Benefícios'!$C113=0,0,SUM(AI114:AK114))</f>
        <v>1202.2588000000001</v>
      </c>
      <c r="AM114" s="306">
        <f t="shared" ref="AM114:AM122" si="32">AI114*(1+S114)</f>
        <v>877.28600000000006</v>
      </c>
      <c r="AN114" s="12">
        <f t="shared" ref="AN114:AN122" si="33">$AJ114*(1+S114)</f>
        <v>0</v>
      </c>
      <c r="AO114" s="12">
        <f>IF('Encargos e Benefícios'!$C113=0,0,$AK114+SUM(T114:V114)/$D114)</f>
        <v>324.97280000000001</v>
      </c>
      <c r="AP114" s="12">
        <f>IF('Encargos e Benefícios'!$C113=0,0,SUM(AM114:AO114))</f>
        <v>1202.2588000000001</v>
      </c>
    </row>
    <row r="115" spans="1:44" ht="15.75" hidden="1" customHeight="1">
      <c r="A115" s="100">
        <v>3</v>
      </c>
      <c r="B115" s="13">
        <f>'Encargos e Benefícios'!B114</f>
        <v>0</v>
      </c>
      <c r="C115" s="68"/>
      <c r="D115" s="10">
        <f>'Encargos e Benefícios'!C114</f>
        <v>0</v>
      </c>
      <c r="E115" s="70"/>
      <c r="F115" s="244"/>
      <c r="G115" s="242"/>
      <c r="H115" s="275"/>
      <c r="I115" s="271"/>
      <c r="J115" s="99">
        <v>0</v>
      </c>
      <c r="K115" s="99">
        <v>0</v>
      </c>
      <c r="L115" s="278">
        <v>0</v>
      </c>
      <c r="M115" s="275"/>
      <c r="N115" s="271"/>
      <c r="O115" s="99">
        <v>0</v>
      </c>
      <c r="P115" s="99">
        <v>0</v>
      </c>
      <c r="Q115" s="278">
        <v>0</v>
      </c>
      <c r="R115" s="275"/>
      <c r="S115" s="271"/>
      <c r="T115" s="99">
        <v>0</v>
      </c>
      <c r="U115" s="99">
        <v>0</v>
      </c>
      <c r="V115" s="99">
        <v>0</v>
      </c>
      <c r="W115" s="12">
        <f>'Encargos e Benefícios'!D114</f>
        <v>0</v>
      </c>
      <c r="X115" s="12">
        <f>IF('Encargos e Benefícios'!C114=0,0,'Encargos e Benefícios'!F114/'Encargos e Benefícios'!C114)</f>
        <v>0</v>
      </c>
      <c r="Y115" s="12">
        <f>IF('Encargos e Benefícios'!C114=0,0,'Encargos e Benefícios'!L114/'Encargos e Benefícios'!C114)</f>
        <v>0</v>
      </c>
      <c r="Z115" s="12">
        <f>IF('Encargos e Benefícios'!C114=0,0,'Encargos e Benefícios'!M114/'Encargos e Benefícios'!C114)</f>
        <v>0</v>
      </c>
      <c r="AE115" s="12">
        <f t="shared" si="28"/>
        <v>0</v>
      </c>
      <c r="AF115" s="12">
        <f t="shared" si="29"/>
        <v>0</v>
      </c>
      <c r="AG115" s="12">
        <f>IF('Encargos e Benefícios'!$C114=0,0,$Y115+SUM(J115:L115)/$D115)</f>
        <v>0</v>
      </c>
      <c r="AH115" s="12">
        <f>IF('Encargos e Benefícios'!$C114=0,0,SUM(AE115:AG115))</f>
        <v>0</v>
      </c>
      <c r="AI115" s="306">
        <f t="shared" si="30"/>
        <v>0</v>
      </c>
      <c r="AJ115" s="12">
        <f t="shared" si="31"/>
        <v>0</v>
      </c>
      <c r="AK115" s="12">
        <f>IF('Encargos e Benefícios'!$C114=0,0,$AG115+SUM(O115:Q115)/$D115)</f>
        <v>0</v>
      </c>
      <c r="AL115" s="12">
        <f>IF('Encargos e Benefícios'!$C114=0,0,SUM(AI115:AK115))</f>
        <v>0</v>
      </c>
      <c r="AM115" s="306">
        <f t="shared" si="32"/>
        <v>0</v>
      </c>
      <c r="AN115" s="12">
        <f t="shared" si="33"/>
        <v>0</v>
      </c>
      <c r="AO115" s="12">
        <f>IF('Encargos e Benefícios'!$C114=0,0,$AK115+SUM(T115:V115)/$D115)</f>
        <v>0</v>
      </c>
      <c r="AP115" s="12">
        <f>IF('Encargos e Benefícios'!$C114=0,0,SUM(AM115:AO115))</f>
        <v>0</v>
      </c>
    </row>
    <row r="116" spans="1:44" ht="15.75" hidden="1" customHeight="1">
      <c r="A116" s="100">
        <v>4</v>
      </c>
      <c r="B116" s="13">
        <f>'Encargos e Benefícios'!B115</f>
        <v>0</v>
      </c>
      <c r="C116" s="68"/>
      <c r="D116" s="10">
        <f>'Encargos e Benefícios'!C115</f>
        <v>0</v>
      </c>
      <c r="E116" s="70"/>
      <c r="F116" s="244"/>
      <c r="G116" s="242"/>
      <c r="H116" s="275"/>
      <c r="I116" s="271"/>
      <c r="J116" s="99">
        <v>0</v>
      </c>
      <c r="K116" s="99">
        <v>0</v>
      </c>
      <c r="L116" s="278">
        <v>0</v>
      </c>
      <c r="M116" s="275"/>
      <c r="N116" s="271"/>
      <c r="O116" s="99">
        <v>0</v>
      </c>
      <c r="P116" s="99">
        <v>0</v>
      </c>
      <c r="Q116" s="278">
        <v>0</v>
      </c>
      <c r="R116" s="275"/>
      <c r="S116" s="271"/>
      <c r="T116" s="99">
        <v>0</v>
      </c>
      <c r="U116" s="99">
        <v>0</v>
      </c>
      <c r="V116" s="99">
        <v>0</v>
      </c>
      <c r="W116" s="12">
        <f>'Encargos e Benefícios'!D115</f>
        <v>0</v>
      </c>
      <c r="X116" s="12">
        <f>IF('Encargos e Benefícios'!C115=0,0,'Encargos e Benefícios'!F115/'Encargos e Benefícios'!C115)</f>
        <v>0</v>
      </c>
      <c r="Y116" s="12">
        <f>IF('Encargos e Benefícios'!C115=0,0,'Encargos e Benefícios'!L115/'Encargos e Benefícios'!C115)</f>
        <v>0</v>
      </c>
      <c r="Z116" s="12">
        <f>IF('Encargos e Benefícios'!C115=0,0,'Encargos e Benefícios'!M115/'Encargos e Benefícios'!C115)</f>
        <v>0</v>
      </c>
      <c r="AA116" s="12"/>
      <c r="AE116" s="12">
        <f t="shared" si="28"/>
        <v>0</v>
      </c>
      <c r="AF116" s="12">
        <f t="shared" si="29"/>
        <v>0</v>
      </c>
      <c r="AG116" s="12">
        <f>IF('Encargos e Benefícios'!$C115=0,0,$Y116+SUM(J116:L116)/$D116)</f>
        <v>0</v>
      </c>
      <c r="AH116" s="12">
        <f>IF('Encargos e Benefícios'!$C115=0,0,SUM(AE116:AG116))</f>
        <v>0</v>
      </c>
      <c r="AI116" s="306">
        <f t="shared" si="30"/>
        <v>0</v>
      </c>
      <c r="AJ116" s="12">
        <f t="shared" si="31"/>
        <v>0</v>
      </c>
      <c r="AK116" s="12">
        <f>IF('Encargos e Benefícios'!$C115=0,0,$AG116+SUM(O116:Q116)/$D116)</f>
        <v>0</v>
      </c>
      <c r="AL116" s="12">
        <f>IF('Encargos e Benefícios'!$C115=0,0,SUM(AI116:AK116))</f>
        <v>0</v>
      </c>
      <c r="AM116" s="306">
        <f t="shared" si="32"/>
        <v>0</v>
      </c>
      <c r="AN116" s="12">
        <f t="shared" si="33"/>
        <v>0</v>
      </c>
      <c r="AO116" s="12">
        <f>IF('Encargos e Benefícios'!$C115=0,0,$AK116+SUM(T116:V116)/$D116)</f>
        <v>0</v>
      </c>
      <c r="AP116" s="12">
        <f>IF('Encargos e Benefícios'!$C115=0,0,SUM(AM116:AO116))</f>
        <v>0</v>
      </c>
    </row>
    <row r="117" spans="1:44" ht="15.75" hidden="1" customHeight="1">
      <c r="A117" s="100">
        <v>5</v>
      </c>
      <c r="B117" s="13">
        <f>'Encargos e Benefícios'!B116</f>
        <v>0</v>
      </c>
      <c r="C117" s="68"/>
      <c r="D117" s="10">
        <f>'Encargos e Benefícios'!C116</f>
        <v>0</v>
      </c>
      <c r="E117" s="70"/>
      <c r="F117" s="244"/>
      <c r="G117" s="242"/>
      <c r="H117" s="275"/>
      <c r="I117" s="271"/>
      <c r="J117" s="99">
        <v>0</v>
      </c>
      <c r="K117" s="99">
        <v>0</v>
      </c>
      <c r="L117" s="278">
        <v>0</v>
      </c>
      <c r="M117" s="275"/>
      <c r="N117" s="271"/>
      <c r="O117" s="99">
        <v>0</v>
      </c>
      <c r="P117" s="99">
        <v>0</v>
      </c>
      <c r="Q117" s="278">
        <v>0</v>
      </c>
      <c r="R117" s="275"/>
      <c r="S117" s="271"/>
      <c r="T117" s="99">
        <v>0</v>
      </c>
      <c r="U117" s="99">
        <v>0</v>
      </c>
      <c r="V117" s="99">
        <v>0</v>
      </c>
      <c r="W117" s="12">
        <f>'Encargos e Benefícios'!D116</f>
        <v>0</v>
      </c>
      <c r="X117" s="12">
        <f>IF('Encargos e Benefícios'!C116=0,0,'Encargos e Benefícios'!F116/'Encargos e Benefícios'!C116)</f>
        <v>0</v>
      </c>
      <c r="Y117" s="12">
        <f>IF('Encargos e Benefícios'!C116=0,0,'Encargos e Benefícios'!L116/'Encargos e Benefícios'!C116)</f>
        <v>0</v>
      </c>
      <c r="Z117" s="12">
        <f>IF('Encargos e Benefícios'!C116=0,0,'Encargos e Benefícios'!M116/'Encargos e Benefícios'!C116)</f>
        <v>0</v>
      </c>
      <c r="AA117" s="12"/>
      <c r="AE117" s="12">
        <f t="shared" si="28"/>
        <v>0</v>
      </c>
      <c r="AF117" s="12">
        <f t="shared" si="29"/>
        <v>0</v>
      </c>
      <c r="AG117" s="12">
        <f>IF('Encargos e Benefícios'!$C116=0,0,$Y117+SUM(J117:L117)/$D117)</f>
        <v>0</v>
      </c>
      <c r="AH117" s="12">
        <f>IF('Encargos e Benefícios'!$C116=0,0,SUM(AE117:AG117))</f>
        <v>0</v>
      </c>
      <c r="AI117" s="306">
        <f t="shared" si="30"/>
        <v>0</v>
      </c>
      <c r="AJ117" s="12">
        <f t="shared" si="31"/>
        <v>0</v>
      </c>
      <c r="AK117" s="12">
        <f>IF('Encargos e Benefícios'!$C116=0,0,$AG117+SUM(O117:Q117)/$D117)</f>
        <v>0</v>
      </c>
      <c r="AL117" s="12">
        <f>IF('Encargos e Benefícios'!$C116=0,0,SUM(AI117:AK117))</f>
        <v>0</v>
      </c>
      <c r="AM117" s="306">
        <f t="shared" si="32"/>
        <v>0</v>
      </c>
      <c r="AN117" s="12">
        <f t="shared" si="33"/>
        <v>0</v>
      </c>
      <c r="AO117" s="12">
        <f>IF('Encargos e Benefícios'!$C116=0,0,$AK117+SUM(T117:V117)/$D117)</f>
        <v>0</v>
      </c>
      <c r="AP117" s="12">
        <f>IF('Encargos e Benefícios'!$C116=0,0,SUM(AM117:AO117))</f>
        <v>0</v>
      </c>
    </row>
    <row r="118" spans="1:44" ht="15.75" hidden="1" customHeight="1">
      <c r="A118" s="100">
        <v>6</v>
      </c>
      <c r="B118" s="13">
        <f>'Encargos e Benefícios'!B117</f>
        <v>0</v>
      </c>
      <c r="C118" s="68"/>
      <c r="D118" s="10">
        <f>'Encargos e Benefícios'!C117</f>
        <v>0</v>
      </c>
      <c r="E118" s="70"/>
      <c r="F118" s="244"/>
      <c r="G118" s="242"/>
      <c r="H118" s="275"/>
      <c r="I118" s="271"/>
      <c r="J118" s="99">
        <v>0</v>
      </c>
      <c r="K118" s="99">
        <v>0</v>
      </c>
      <c r="L118" s="278">
        <v>0</v>
      </c>
      <c r="M118" s="275"/>
      <c r="N118" s="271"/>
      <c r="O118" s="99">
        <v>0</v>
      </c>
      <c r="P118" s="99">
        <v>0</v>
      </c>
      <c r="Q118" s="278">
        <v>0</v>
      </c>
      <c r="R118" s="275"/>
      <c r="S118" s="271"/>
      <c r="T118" s="99">
        <v>0</v>
      </c>
      <c r="U118" s="99">
        <v>0</v>
      </c>
      <c r="V118" s="99">
        <v>0</v>
      </c>
      <c r="W118" s="12">
        <f>'Encargos e Benefícios'!D117</f>
        <v>0</v>
      </c>
      <c r="X118" s="12">
        <f>IF('Encargos e Benefícios'!C117=0,0,'Encargos e Benefícios'!F117/'Encargos e Benefícios'!C117)</f>
        <v>0</v>
      </c>
      <c r="Y118" s="12">
        <f>IF('Encargos e Benefícios'!C117=0,0,'Encargos e Benefícios'!L117/'Encargos e Benefícios'!C117)</f>
        <v>0</v>
      </c>
      <c r="Z118" s="12">
        <f>IF('Encargos e Benefícios'!C117=0,0,'Encargos e Benefícios'!M117/'Encargos e Benefícios'!C117)</f>
        <v>0</v>
      </c>
      <c r="AA118" s="12"/>
      <c r="AE118" s="12">
        <f t="shared" si="28"/>
        <v>0</v>
      </c>
      <c r="AF118" s="12">
        <f t="shared" si="29"/>
        <v>0</v>
      </c>
      <c r="AG118" s="12">
        <f>IF('Encargos e Benefícios'!$C117=0,0,$Y118+SUM(J118:L118)/$D118)</f>
        <v>0</v>
      </c>
      <c r="AH118" s="12">
        <f>IF('Encargos e Benefícios'!$C117=0,0,SUM(AE118:AG118))</f>
        <v>0</v>
      </c>
      <c r="AI118" s="306">
        <f t="shared" si="30"/>
        <v>0</v>
      </c>
      <c r="AJ118" s="12">
        <f t="shared" si="31"/>
        <v>0</v>
      </c>
      <c r="AK118" s="12">
        <f>IF('Encargos e Benefícios'!$C117=0,0,$AG118+SUM(O118:Q118)/$D118)</f>
        <v>0</v>
      </c>
      <c r="AL118" s="12">
        <f>IF('Encargos e Benefícios'!$C117=0,0,SUM(AI118:AK118))</f>
        <v>0</v>
      </c>
      <c r="AM118" s="306">
        <f t="shared" si="32"/>
        <v>0</v>
      </c>
      <c r="AN118" s="12">
        <f t="shared" si="33"/>
        <v>0</v>
      </c>
      <c r="AO118" s="12">
        <f>IF('Encargos e Benefícios'!$C117=0,0,$AK118+SUM(T118:V118)/$D118)</f>
        <v>0</v>
      </c>
      <c r="AP118" s="12">
        <f>IF('Encargos e Benefícios'!$C117=0,0,SUM(AM118:AO118))</f>
        <v>0</v>
      </c>
    </row>
    <row r="119" spans="1:44" ht="15.75" hidden="1" customHeight="1">
      <c r="A119" s="100">
        <v>7</v>
      </c>
      <c r="B119" s="13">
        <f>'Encargos e Benefícios'!B118</f>
        <v>0</v>
      </c>
      <c r="C119" s="68"/>
      <c r="D119" s="10">
        <f>'Encargos e Benefícios'!C118</f>
        <v>0</v>
      </c>
      <c r="E119" s="70"/>
      <c r="F119" s="244"/>
      <c r="G119" s="242"/>
      <c r="H119" s="275"/>
      <c r="I119" s="271"/>
      <c r="J119" s="99">
        <v>0</v>
      </c>
      <c r="K119" s="99">
        <v>0</v>
      </c>
      <c r="L119" s="278">
        <v>0</v>
      </c>
      <c r="M119" s="275"/>
      <c r="N119" s="271"/>
      <c r="O119" s="99">
        <v>0</v>
      </c>
      <c r="P119" s="99">
        <v>0</v>
      </c>
      <c r="Q119" s="278">
        <v>0</v>
      </c>
      <c r="R119" s="275"/>
      <c r="S119" s="271"/>
      <c r="T119" s="99">
        <v>0</v>
      </c>
      <c r="U119" s="99">
        <v>0</v>
      </c>
      <c r="V119" s="99">
        <v>0</v>
      </c>
      <c r="W119" s="12">
        <f>'Encargos e Benefícios'!D118</f>
        <v>0</v>
      </c>
      <c r="X119" s="12">
        <f>IF('Encargos e Benefícios'!C118=0,0,'Encargos e Benefícios'!F118/'Encargos e Benefícios'!C118)</f>
        <v>0</v>
      </c>
      <c r="Y119" s="12">
        <f>IF('Encargos e Benefícios'!C118=0,0,'Encargos e Benefícios'!L118/'Encargos e Benefícios'!C118)</f>
        <v>0</v>
      </c>
      <c r="Z119" s="12">
        <f>IF('Encargos e Benefícios'!C118=0,0,'Encargos e Benefícios'!M118/'Encargos e Benefícios'!C118)</f>
        <v>0</v>
      </c>
      <c r="AA119" s="12"/>
      <c r="AE119" s="12">
        <f t="shared" si="28"/>
        <v>0</v>
      </c>
      <c r="AF119" s="12">
        <f t="shared" si="29"/>
        <v>0</v>
      </c>
      <c r="AG119" s="12">
        <f>IF('Encargos e Benefícios'!$C118=0,0,$Y119+SUM(J119:L119)/$D119)</f>
        <v>0</v>
      </c>
      <c r="AH119" s="12">
        <f>IF('Encargos e Benefícios'!$C118=0,0,SUM(AE119:AG119))</f>
        <v>0</v>
      </c>
      <c r="AI119" s="306">
        <f t="shared" si="30"/>
        <v>0</v>
      </c>
      <c r="AJ119" s="12">
        <f t="shared" si="31"/>
        <v>0</v>
      </c>
      <c r="AK119" s="12">
        <f>IF('Encargos e Benefícios'!$C118=0,0,$AG119+SUM(O119:Q119)/$D119)</f>
        <v>0</v>
      </c>
      <c r="AL119" s="12">
        <f>IF('Encargos e Benefícios'!$C118=0,0,SUM(AI119:AK119))</f>
        <v>0</v>
      </c>
      <c r="AM119" s="306">
        <f t="shared" si="32"/>
        <v>0</v>
      </c>
      <c r="AN119" s="12">
        <f t="shared" si="33"/>
        <v>0</v>
      </c>
      <c r="AO119" s="12">
        <f>IF('Encargos e Benefícios'!$C118=0,0,$AK119+SUM(T119:V119)/$D119)</f>
        <v>0</v>
      </c>
      <c r="AP119" s="12">
        <f>IF('Encargos e Benefícios'!$C118=0,0,SUM(AM119:AO119))</f>
        <v>0</v>
      </c>
    </row>
    <row r="120" spans="1:44" ht="15.75" hidden="1" customHeight="1">
      <c r="A120" s="100">
        <v>8</v>
      </c>
      <c r="B120" s="13">
        <f>'Encargos e Benefícios'!B119</f>
        <v>0</v>
      </c>
      <c r="C120" s="68"/>
      <c r="D120" s="10">
        <f>'Encargos e Benefícios'!C119</f>
        <v>0</v>
      </c>
      <c r="E120" s="70"/>
      <c r="F120" s="244"/>
      <c r="G120" s="242"/>
      <c r="H120" s="275"/>
      <c r="I120" s="271"/>
      <c r="J120" s="99">
        <v>0</v>
      </c>
      <c r="K120" s="99">
        <v>0</v>
      </c>
      <c r="L120" s="278">
        <v>0</v>
      </c>
      <c r="M120" s="275"/>
      <c r="N120" s="271"/>
      <c r="O120" s="99">
        <v>0</v>
      </c>
      <c r="P120" s="99">
        <v>0</v>
      </c>
      <c r="Q120" s="278">
        <v>0</v>
      </c>
      <c r="R120" s="275"/>
      <c r="S120" s="271"/>
      <c r="T120" s="99">
        <v>0</v>
      </c>
      <c r="U120" s="99">
        <v>0</v>
      </c>
      <c r="V120" s="99">
        <v>0</v>
      </c>
      <c r="W120" s="12">
        <f>'Encargos e Benefícios'!D119</f>
        <v>0</v>
      </c>
      <c r="X120" s="12">
        <f>IF('Encargos e Benefícios'!C119=0,0,'Encargos e Benefícios'!F119/'Encargos e Benefícios'!C119)</f>
        <v>0</v>
      </c>
      <c r="Y120" s="12">
        <f>IF('Encargos e Benefícios'!C119=0,0,'Encargos e Benefícios'!L119/'Encargos e Benefícios'!C119)</f>
        <v>0</v>
      </c>
      <c r="Z120" s="12">
        <f>IF('Encargos e Benefícios'!C119=0,0,'Encargos e Benefícios'!M119/'Encargos e Benefícios'!C119)</f>
        <v>0</v>
      </c>
      <c r="AA120" s="12"/>
      <c r="AE120" s="12">
        <f t="shared" si="28"/>
        <v>0</v>
      </c>
      <c r="AF120" s="12">
        <f t="shared" si="29"/>
        <v>0</v>
      </c>
      <c r="AG120" s="12">
        <f>IF('Encargos e Benefícios'!$C119=0,0,$Y120+SUM(J120:L120)/$D120)</f>
        <v>0</v>
      </c>
      <c r="AH120" s="12">
        <f>IF('Encargos e Benefícios'!$C119=0,0,SUM(AE120:AG120))</f>
        <v>0</v>
      </c>
      <c r="AI120" s="306">
        <f t="shared" si="30"/>
        <v>0</v>
      </c>
      <c r="AJ120" s="12">
        <f t="shared" si="31"/>
        <v>0</v>
      </c>
      <c r="AK120" s="12">
        <f>IF('Encargos e Benefícios'!$C119=0,0,$AG120+SUM(O120:Q120)/$D120)</f>
        <v>0</v>
      </c>
      <c r="AL120" s="12">
        <f>IF('Encargos e Benefícios'!$C119=0,0,SUM(AI120:AK120))</f>
        <v>0</v>
      </c>
      <c r="AM120" s="306">
        <f t="shared" si="32"/>
        <v>0</v>
      </c>
      <c r="AN120" s="12">
        <f t="shared" si="33"/>
        <v>0</v>
      </c>
      <c r="AO120" s="12">
        <f>IF('Encargos e Benefícios'!$C119=0,0,$AK120+SUM(T120:V120)/$D120)</f>
        <v>0</v>
      </c>
      <c r="AP120" s="12">
        <f>IF('Encargos e Benefícios'!$C119=0,0,SUM(AM120:AO120))</f>
        <v>0</v>
      </c>
    </row>
    <row r="121" spans="1:44" ht="15.75" hidden="1" customHeight="1">
      <c r="A121" s="100">
        <v>9</v>
      </c>
      <c r="B121" s="13">
        <f>'Encargos e Benefícios'!B120</f>
        <v>0</v>
      </c>
      <c r="C121" s="68"/>
      <c r="D121" s="10">
        <f>'Encargos e Benefícios'!C120</f>
        <v>0</v>
      </c>
      <c r="E121" s="70"/>
      <c r="F121" s="244"/>
      <c r="G121" s="242"/>
      <c r="H121" s="275"/>
      <c r="I121" s="271"/>
      <c r="J121" s="99">
        <v>0</v>
      </c>
      <c r="K121" s="99">
        <v>0</v>
      </c>
      <c r="L121" s="278">
        <v>0</v>
      </c>
      <c r="M121" s="275"/>
      <c r="N121" s="271"/>
      <c r="O121" s="99">
        <v>0</v>
      </c>
      <c r="P121" s="99">
        <v>0</v>
      </c>
      <c r="Q121" s="278">
        <v>0</v>
      </c>
      <c r="R121" s="275"/>
      <c r="S121" s="271"/>
      <c r="T121" s="99">
        <v>0</v>
      </c>
      <c r="U121" s="99">
        <v>0</v>
      </c>
      <c r="V121" s="99">
        <v>0</v>
      </c>
      <c r="W121" s="12">
        <f>'Encargos e Benefícios'!D120</f>
        <v>0</v>
      </c>
      <c r="X121" s="12">
        <f>IF('Encargos e Benefícios'!C120=0,0,'Encargos e Benefícios'!F120/'Encargos e Benefícios'!C120)</f>
        <v>0</v>
      </c>
      <c r="Y121" s="12">
        <f>IF('Encargos e Benefícios'!C120=0,0,'Encargos e Benefícios'!L120/'Encargos e Benefícios'!C120)</f>
        <v>0</v>
      </c>
      <c r="Z121" s="12">
        <f>IF('Encargos e Benefícios'!C120=0,0,'Encargos e Benefícios'!M120/'Encargos e Benefícios'!C120)</f>
        <v>0</v>
      </c>
      <c r="AA121" s="12"/>
      <c r="AE121" s="12">
        <f t="shared" si="28"/>
        <v>0</v>
      </c>
      <c r="AF121" s="12">
        <f t="shared" si="29"/>
        <v>0</v>
      </c>
      <c r="AG121" s="12">
        <f>IF('Encargos e Benefícios'!$C120=0,0,$Y121+SUM(J121:L121)/$D121)</f>
        <v>0</v>
      </c>
      <c r="AH121" s="12">
        <f>IF('Encargos e Benefícios'!$C120=0,0,SUM(AE121:AG121))</f>
        <v>0</v>
      </c>
      <c r="AI121" s="306">
        <f t="shared" si="30"/>
        <v>0</v>
      </c>
      <c r="AJ121" s="12">
        <f t="shared" si="31"/>
        <v>0</v>
      </c>
      <c r="AK121" s="12">
        <f>IF('Encargos e Benefícios'!$C120=0,0,$AG121+SUM(O121:Q121)/$D121)</f>
        <v>0</v>
      </c>
      <c r="AL121" s="12">
        <f>IF('Encargos e Benefícios'!$C120=0,0,SUM(AI121:AK121))</f>
        <v>0</v>
      </c>
      <c r="AM121" s="306">
        <f t="shared" si="32"/>
        <v>0</v>
      </c>
      <c r="AN121" s="12">
        <f t="shared" si="33"/>
        <v>0</v>
      </c>
      <c r="AO121" s="12">
        <f>IF('Encargos e Benefícios'!$C120=0,0,$AK121+SUM(T121:V121)/$D121)</f>
        <v>0</v>
      </c>
      <c r="AP121" s="12">
        <f>IF('Encargos e Benefícios'!$C120=0,0,SUM(AM121:AO121))</f>
        <v>0</v>
      </c>
    </row>
    <row r="122" spans="1:44" ht="15.75" hidden="1" customHeight="1" thickBot="1">
      <c r="A122" s="100">
        <v>10</v>
      </c>
      <c r="B122" s="13">
        <f>'Encargos e Benefícios'!B121</f>
        <v>0</v>
      </c>
      <c r="C122" s="68"/>
      <c r="D122" s="10">
        <f>'Encargos e Benefícios'!C121</f>
        <v>0</v>
      </c>
      <c r="E122" s="70"/>
      <c r="F122" s="244"/>
      <c r="G122" s="242"/>
      <c r="H122" s="275"/>
      <c r="I122" s="272"/>
      <c r="J122" s="99">
        <v>0</v>
      </c>
      <c r="K122" s="99">
        <v>0</v>
      </c>
      <c r="L122" s="278">
        <v>0</v>
      </c>
      <c r="M122" s="275"/>
      <c r="N122" s="272"/>
      <c r="O122" s="99">
        <v>0</v>
      </c>
      <c r="P122" s="99">
        <v>0</v>
      </c>
      <c r="Q122" s="278">
        <v>0</v>
      </c>
      <c r="R122" s="275"/>
      <c r="S122" s="272"/>
      <c r="T122" s="99">
        <v>0</v>
      </c>
      <c r="U122" s="99">
        <v>0</v>
      </c>
      <c r="V122" s="99">
        <v>0</v>
      </c>
      <c r="W122" s="308">
        <f>'Encargos e Benefícios'!D121</f>
        <v>0</v>
      </c>
      <c r="X122" s="308">
        <f>IF('Encargos e Benefícios'!C121=0,0,'Encargos e Benefícios'!F121/'Encargos e Benefícios'!C121)</f>
        <v>0</v>
      </c>
      <c r="Y122" s="308">
        <f>IF('Encargos e Benefícios'!C121=0,0,'Encargos e Benefícios'!L121/'Encargos e Benefícios'!C121)</f>
        <v>0</v>
      </c>
      <c r="Z122" s="308">
        <f>IF('Encargos e Benefícios'!C121=0,0,'Encargos e Benefícios'!M121/'Encargos e Benefícios'!C121)</f>
        <v>0</v>
      </c>
      <c r="AA122" s="12"/>
      <c r="AE122" s="308">
        <f t="shared" si="28"/>
        <v>0</v>
      </c>
      <c r="AF122" s="12">
        <f t="shared" si="29"/>
        <v>0</v>
      </c>
      <c r="AG122" s="12">
        <f>IF('Encargos e Benefícios'!$C121=0,0,$Y122+SUM(J122:L122)/$D122)</f>
        <v>0</v>
      </c>
      <c r="AH122" s="308">
        <f>IF('Encargos e Benefícios'!$C121=0,0,SUM(AE122:AG122))</f>
        <v>0</v>
      </c>
      <c r="AI122" s="306">
        <f t="shared" si="30"/>
        <v>0</v>
      </c>
      <c r="AJ122" s="12">
        <f t="shared" si="31"/>
        <v>0</v>
      </c>
      <c r="AK122" s="12">
        <f>IF('Encargos e Benefícios'!$C121=0,0,$AG122+SUM(O122:Q122)/$D122)</f>
        <v>0</v>
      </c>
      <c r="AL122" s="308">
        <f>IF('Encargos e Benefícios'!$C121=0,0,SUM(AI122:AK122))</f>
        <v>0</v>
      </c>
      <c r="AM122" s="306">
        <f t="shared" si="32"/>
        <v>0</v>
      </c>
      <c r="AN122" s="12">
        <f t="shared" si="33"/>
        <v>0</v>
      </c>
      <c r="AO122" s="12">
        <f>IF('Encargos e Benefícios'!$C121=0,0,$AK122+SUM(T122:V122)/$D122)</f>
        <v>0</v>
      </c>
      <c r="AP122" s="308">
        <f>IF('Encargos e Benefícios'!$C121=0,0,SUM(AM122:AO122))</f>
        <v>0</v>
      </c>
    </row>
    <row r="123" spans="1:44" ht="12.75" customHeight="1" thickBot="1">
      <c r="A123" s="62"/>
      <c r="B123" s="62"/>
      <c r="C123" s="63"/>
      <c r="D123" s="63">
        <f>SUM(D113:D122)</f>
        <v>18</v>
      </c>
      <c r="E123" s="71"/>
      <c r="F123" s="239"/>
      <c r="G123" s="16"/>
      <c r="H123" s="240"/>
      <c r="I123" s="240"/>
      <c r="J123" s="16">
        <f t="shared" ref="J123:L123" si="34">SUM(J113:J122)</f>
        <v>567.14239999999995</v>
      </c>
      <c r="K123" s="16">
        <f t="shared" si="34"/>
        <v>0</v>
      </c>
      <c r="L123" s="16">
        <f t="shared" si="34"/>
        <v>0</v>
      </c>
      <c r="M123" s="240"/>
      <c r="N123" s="240"/>
      <c r="O123" s="16">
        <f t="shared" ref="O123:Q123" si="35">SUM(O113:O122)</f>
        <v>0</v>
      </c>
      <c r="P123" s="16">
        <f t="shared" si="35"/>
        <v>0</v>
      </c>
      <c r="Q123" s="298">
        <f t="shared" si="35"/>
        <v>0</v>
      </c>
      <c r="R123" s="240"/>
      <c r="S123" s="240"/>
      <c r="T123" s="16">
        <f t="shared" ref="T123:Z123" si="36">SUM(T113:T122)</f>
        <v>0</v>
      </c>
      <c r="U123" s="16">
        <f t="shared" si="36"/>
        <v>0</v>
      </c>
      <c r="V123" s="16">
        <f t="shared" si="36"/>
        <v>0</v>
      </c>
      <c r="W123" s="16">
        <f t="shared" si="36"/>
        <v>1720</v>
      </c>
      <c r="X123" s="16">
        <f t="shared" si="36"/>
        <v>0</v>
      </c>
      <c r="Y123" s="16">
        <f t="shared" si="36"/>
        <v>575.04</v>
      </c>
      <c r="Z123" s="16">
        <f t="shared" si="36"/>
        <v>2295.04</v>
      </c>
      <c r="AA123" s="12"/>
      <c r="AB123" s="249"/>
      <c r="AC123" s="249"/>
      <c r="AD123" s="249"/>
      <c r="AE123" s="16">
        <f t="shared" ref="AE123:AH123" si="37">SUM(AE113:AE122)</f>
        <v>1737.2</v>
      </c>
      <c r="AF123" s="16">
        <f t="shared" si="37"/>
        <v>0</v>
      </c>
      <c r="AG123" s="16">
        <f>SUM(AG113:AG122)</f>
        <v>623.19360000000006</v>
      </c>
      <c r="AH123" s="16">
        <f t="shared" si="37"/>
        <v>2360.3935999999999</v>
      </c>
      <c r="AI123" s="239">
        <f t="shared" ref="AI123:AJ123" si="38">SUM(AI113:AI122)</f>
        <v>1754.5720000000001</v>
      </c>
      <c r="AJ123" s="16">
        <f t="shared" si="38"/>
        <v>0</v>
      </c>
      <c r="AK123" s="16">
        <f>SUM(AK113:AK122)</f>
        <v>623.19360000000006</v>
      </c>
      <c r="AL123" s="16">
        <f t="shared" ref="AL123:AN123" si="39">SUM(AL113:AL122)</f>
        <v>2377.7656000000002</v>
      </c>
      <c r="AM123" s="239">
        <f t="shared" si="39"/>
        <v>1754.5720000000001</v>
      </c>
      <c r="AN123" s="16">
        <f t="shared" si="39"/>
        <v>0</v>
      </c>
      <c r="AO123" s="16">
        <f>SUM(AO113:AO122)</f>
        <v>623.19360000000006</v>
      </c>
      <c r="AP123" s="16">
        <f t="shared" ref="AP123" si="40">SUM(AP113:AP122)</f>
        <v>2377.7656000000002</v>
      </c>
      <c r="AQ123" s="249"/>
      <c r="AR123" s="249"/>
    </row>
    <row r="124" spans="1:44" ht="12.75">
      <c r="A124" s="246"/>
      <c r="B124" s="246"/>
      <c r="C124" s="247"/>
      <c r="D124" s="247"/>
      <c r="E124" s="248"/>
      <c r="F124" s="249"/>
      <c r="G124" s="249"/>
      <c r="H124" s="250"/>
      <c r="I124" s="250"/>
      <c r="J124" s="250"/>
      <c r="K124" s="250"/>
      <c r="L124" s="250"/>
      <c r="M124" s="250"/>
      <c r="N124" s="249"/>
      <c r="O124" s="249"/>
      <c r="P124" s="249"/>
      <c r="Q124" s="249"/>
      <c r="R124" s="250"/>
      <c r="S124" s="249"/>
      <c r="T124" s="249"/>
      <c r="U124" s="249"/>
      <c r="V124" s="249"/>
      <c r="W124" s="249"/>
      <c r="X124" s="249"/>
      <c r="Y124" s="249"/>
      <c r="Z124" s="249"/>
      <c r="AA124" s="249"/>
      <c r="AB124" s="249"/>
      <c r="AC124" s="249"/>
      <c r="AD124" s="249"/>
      <c r="AE124" s="249"/>
      <c r="AF124" s="249"/>
      <c r="AG124" s="249"/>
      <c r="AH124" s="249"/>
      <c r="AI124" s="249"/>
      <c r="AJ124" s="249"/>
      <c r="AK124" s="249"/>
      <c r="AL124" s="249"/>
      <c r="AM124" s="249"/>
      <c r="AN124" s="249"/>
      <c r="AO124" s="249"/>
      <c r="AP124" s="249"/>
      <c r="AQ124" s="249"/>
      <c r="AR124" s="249"/>
    </row>
    <row r="125" spans="1:44" ht="12.75">
      <c r="A125" s="246"/>
      <c r="B125" s="246"/>
      <c r="C125" s="247"/>
      <c r="D125" s="247"/>
      <c r="E125" s="248"/>
      <c r="F125" s="249"/>
      <c r="G125" s="249"/>
      <c r="H125" s="250"/>
      <c r="I125" s="250"/>
      <c r="J125" s="250"/>
      <c r="K125" s="250"/>
      <c r="L125" s="250"/>
      <c r="M125" s="250"/>
      <c r="N125" s="249"/>
      <c r="O125" s="249"/>
      <c r="P125" s="249"/>
      <c r="Q125" s="249"/>
      <c r="R125" s="250"/>
      <c r="S125" s="249"/>
      <c r="T125" s="249"/>
      <c r="U125" s="249"/>
      <c r="V125" s="249"/>
      <c r="W125" s="249"/>
      <c r="X125" s="249"/>
      <c r="Y125" s="249"/>
      <c r="Z125" s="249"/>
      <c r="AA125" s="249"/>
      <c r="AB125" s="249"/>
      <c r="AC125" s="249"/>
      <c r="AD125" s="249"/>
      <c r="AE125" s="249"/>
      <c r="AF125" s="249"/>
      <c r="AG125" s="249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</row>
    <row r="126" spans="1:44" ht="12.75">
      <c r="A126" s="246"/>
      <c r="B126" s="246"/>
      <c r="C126" s="247"/>
      <c r="D126" s="247"/>
      <c r="E126" s="248"/>
      <c r="F126" s="249"/>
      <c r="G126" s="249"/>
      <c r="H126" s="250"/>
      <c r="I126" s="250"/>
      <c r="J126" s="250"/>
      <c r="K126" s="250"/>
      <c r="L126" s="250"/>
      <c r="M126" s="250"/>
      <c r="N126" s="249"/>
      <c r="O126" s="249"/>
      <c r="P126" s="249"/>
      <c r="Q126" s="249"/>
      <c r="R126" s="250"/>
      <c r="S126" s="249"/>
      <c r="T126" s="249"/>
      <c r="U126" s="249"/>
      <c r="V126" s="249"/>
      <c r="W126" s="249"/>
      <c r="X126" s="249"/>
      <c r="Y126" s="249"/>
      <c r="Z126" s="249"/>
      <c r="AA126" s="249"/>
      <c r="AB126" s="249"/>
      <c r="AC126" s="249"/>
      <c r="AD126" s="249"/>
      <c r="AE126" s="249"/>
      <c r="AF126" s="249"/>
      <c r="AG126" s="249"/>
      <c r="AH126" s="249"/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</row>
    <row r="127" spans="1:44" ht="26.25" customHeight="1" thickBot="1">
      <c r="A127" s="246"/>
      <c r="B127" s="246"/>
      <c r="C127" s="247"/>
      <c r="D127" s="247"/>
      <c r="E127" s="426" t="s">
        <v>308</v>
      </c>
      <c r="F127" s="426"/>
      <c r="G127" s="426"/>
      <c r="H127" s="426"/>
      <c r="I127" s="426"/>
      <c r="J127" s="249"/>
      <c r="K127" s="249"/>
      <c r="L127" s="249"/>
      <c r="M127" s="249"/>
      <c r="N127" s="249"/>
      <c r="O127" s="249"/>
      <c r="P127" s="249"/>
      <c r="Q127" s="249"/>
      <c r="R127" s="249"/>
      <c r="S127" s="249"/>
      <c r="T127" s="249"/>
      <c r="U127" s="249"/>
      <c r="V127" s="249"/>
      <c r="W127" s="249"/>
      <c r="X127" s="249"/>
      <c r="Y127" s="249"/>
      <c r="Z127" s="249"/>
      <c r="AA127" s="249"/>
      <c r="AB127" s="249"/>
      <c r="AC127" s="249"/>
      <c r="AD127" s="249"/>
      <c r="AE127" s="249"/>
      <c r="AF127" s="249"/>
      <c r="AG127" s="249"/>
      <c r="AH127" s="249"/>
      <c r="AI127" s="249"/>
      <c r="AJ127" s="249"/>
      <c r="AK127" s="249"/>
      <c r="AL127" s="249"/>
      <c r="AM127" s="249"/>
      <c r="AN127" s="249"/>
      <c r="AO127" s="249"/>
      <c r="AP127" s="249"/>
      <c r="AQ127" s="249"/>
      <c r="AR127" s="249"/>
    </row>
    <row r="128" spans="1:44" ht="51.75" customHeight="1" thickBot="1">
      <c r="A128" s="246"/>
      <c r="B128" s="246"/>
      <c r="C128" s="247"/>
      <c r="D128" s="247"/>
      <c r="E128" s="318" t="s">
        <v>305</v>
      </c>
      <c r="F128" s="263"/>
      <c r="G128" s="252" t="s">
        <v>136</v>
      </c>
      <c r="H128" s="424" t="s">
        <v>309</v>
      </c>
      <c r="I128" s="425"/>
      <c r="J128" s="249"/>
      <c r="K128" s="249"/>
      <c r="L128" s="249"/>
      <c r="M128" s="249"/>
      <c r="N128" s="249"/>
      <c r="O128" s="249"/>
      <c r="P128" s="249"/>
      <c r="Q128" s="249"/>
      <c r="R128" s="249"/>
      <c r="S128" s="249"/>
      <c r="T128" s="249"/>
      <c r="U128" s="249"/>
      <c r="V128" s="249"/>
      <c r="W128" s="249"/>
      <c r="X128" s="249"/>
      <c r="Y128" s="249"/>
      <c r="Z128" s="249"/>
      <c r="AA128" s="249"/>
      <c r="AB128" s="249"/>
      <c r="AC128" s="249"/>
      <c r="AD128" s="249"/>
      <c r="AE128" s="249"/>
      <c r="AF128" s="249"/>
      <c r="AG128" s="249"/>
      <c r="AH128" s="249"/>
      <c r="AI128" s="249"/>
      <c r="AJ128" s="249"/>
      <c r="AK128" s="249"/>
      <c r="AL128" s="249"/>
      <c r="AM128" s="249"/>
      <c r="AN128" s="249"/>
      <c r="AO128" s="249"/>
      <c r="AP128" s="249"/>
      <c r="AQ128" s="249"/>
      <c r="AR128" s="249"/>
    </row>
    <row r="129" spans="1:44" ht="27.75" customHeight="1">
      <c r="A129" s="246"/>
      <c r="B129" s="246"/>
      <c r="C129" s="247"/>
      <c r="D129" s="247"/>
      <c r="E129" s="285" t="s">
        <v>301</v>
      </c>
      <c r="F129" s="264"/>
      <c r="G129" s="319">
        <f>IF('Encargos e Benefícios'!$V$106=0,0,H129/($H$129+$H$130))</f>
        <v>0.37883450845559363</v>
      </c>
      <c r="H129" s="427">
        <f t="array" ref="H129">SUMPRODUCT(-($C$7:$C$106=E129),-($Z$7:$Z$106),($D$7:$D$106),IF(($H$7:$H$106)&lt;&gt;0,($H$7:$H$106)-($F$7:$F$106),(($G$7:$G$106)-($F$7:$F$106)+1)))
+SUMPRODUCT(-($C$7:$C$106=E129),-($AH$7:$AH$106),($D$7:$D$106),IF(($M$7:$M$106)&lt;&gt;0,($M$7:$M$106)-($H$7:$H$106),IF(($H$7:$H$106)&lt;&gt;0,($G$7:$G$106)-($H$7:$H$106)+1,0)))
+SUMPRODUCT(-($C$7:$C$106=E129),-($AL$7:$AL$106),($D$7:$D$106),IF(($R$7:$R$106)&lt;&gt;0,($R$7:$R$106)-($M$7:$M$106),IF(($M$7:$M$106)&lt;&gt;0,($G$7:$G$106)-($M$7:$M$106)+1,0)))
+SUMPRODUCT(-($C$7:$C$106=E129),-($AP$7:$AP$106),($D$7:$D$106),IF(($R$7:$R$106)&lt;&gt;0,(($G$7:$G$106)-($R$7:$R$106)+1),0))
+SUMPRODUCT(-($C$113:$C$122=E129),-($Z$113:$Z$122),($D$113:$D$122),IF(($H$113:$H$122)&lt;&gt;0,($H$113:$H$122)-($F$113:$F$122),(($G$113:$G$122)-($F$113:$F$122)+1)))
+SUMPRODUCT(-($C$113:$C$122=E129),-($AH$113:$AH$122),($D$113:$D$122),IF(($M$113:$M$122)&lt;&gt;0,($M$113:$M$122)-($H$113:$H$122),IF(($H$113:$H$122)&lt;&gt;0,($G$113:$G$122)-($H$113:$H$122)+1,0)))
+SUMPRODUCT(-($C$113:$C$122=E129),-($AL$113:$AL$122),($D$113:$D$122),IF(($R$113:$R$122)&lt;&gt;0,($R$113:$R$122)-($M$113:$M$122),IF(($M$113:$M$122)&lt;&gt;0,($G$113:$G$122)-($M$113:$M$122)+1,0)))
+SUMPRODUCT(-($C$113:$C$122=E129),-($AP$113:$AP$122),($D$113:$D$122),IF(($R$113:$R$122)&lt;&gt;0,(($G$113:$G$122)-($R$113:$R$122)+1)))</f>
        <v>691889.37002238724</v>
      </c>
      <c r="I129" s="428"/>
      <c r="J129" s="249"/>
      <c r="K129" s="249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49"/>
      <c r="AD129" s="249"/>
      <c r="AE129" s="249"/>
      <c r="AF129" s="249"/>
      <c r="AG129" s="249"/>
      <c r="AH129" s="249"/>
      <c r="AI129" s="249"/>
      <c r="AJ129" s="249"/>
      <c r="AK129" s="249"/>
      <c r="AL129" s="249"/>
      <c r="AM129" s="249"/>
      <c r="AN129" s="249"/>
      <c r="AO129" s="249"/>
      <c r="AP129" s="249"/>
      <c r="AQ129" s="249"/>
      <c r="AR129" s="249"/>
    </row>
    <row r="130" spans="1:44" ht="27.75" customHeight="1" thickBot="1">
      <c r="A130" s="246"/>
      <c r="B130" s="246"/>
      <c r="C130" s="247"/>
      <c r="D130" s="247"/>
      <c r="E130" s="286" t="s">
        <v>300</v>
      </c>
      <c r="F130" s="265"/>
      <c r="G130" s="320">
        <f>IF('Encargos e Benefícios'!$V$106=0,0,H130/($H$129+$H$130))</f>
        <v>0.62116549154440637</v>
      </c>
      <c r="H130" s="429">
        <f t="array" ref="H130">SUMPRODUCT(-($C$7:$C$106=E130),-($Z$7:$Z$106),($D$7:$D$106),IF(($H$7:$H$106)&lt;&gt;0,($H$7:$H$106)-($F$7:$F$106),(($G$7:$G$106)-($F$7:$F$106)+1)))
+SUMPRODUCT(-($C$7:$C$106=E130),-($AH$7:$AH$106),($D$7:$D$106),IF(($M$7:$M$106)&lt;&gt;0,($M$7:$M$106)-($H$7:$H$106),IF(($H$7:$H$106)&lt;&gt;0,($G$7:$G$106)-($H$7:$H$106)+1,0)))
+SUMPRODUCT(-($C$7:$C$106=E130),-($AL$7:$AL$106),($D$7:$D$106),IF(($R$7:$R$106)&lt;&gt;0,($R$7:$R$106)-($M$7:$M$106),IF(($M$7:$M$106)&lt;&gt;0,($G$7:$G$106)-($M$7:$M$106)+1,0)))
+SUMPRODUCT(-($C$7:$C$106=E130),-($AP$7:$AP$106),($D$7:$D$106),IF(($R$7:$R$106)&lt;&gt;0,(($G$7:$G$106)-($R$7:$R$106)+1),0))
+SUMPRODUCT(-($C$113:$C$122=E130),-($Z$113:$Z$122),($D$113:$D$122),IF(($H$113:$H$122)&lt;&gt;0,($H$113:$H$122)-($F$113:$F$122),(($G$113:$G$122)-($F$113:$F$122)+1)))
+SUMPRODUCT(-($C$113:$C$122=E130),-($AH$113:$AH$122),($D$113:$D$122),IF(($M$113:$M$122)&lt;&gt;0,($M$113:$M$122)-($H$113:$H$122),IF(($H$113:$H$122)&lt;&gt;0,($G$113:$G$122)-($H$113:$H$122)+1,0)))
+SUMPRODUCT(-($C$113:$C$122=E130),-($AL$113:$AL$122),($D$113:$D$122),IF(($R$113:$R$122)&lt;&gt;0,($R$113:$R$122)-($M$113:$M$122),IF(($M$113:$M$122)&lt;&gt;0,($G$113:$G$122)-($M$113:$M$122)+1,0)))
+SUMPRODUCT(-($C$113:$C$122=E130),-($AP$113:$AP$122),($D$113:$D$122),IF(($R$113:$R$122)&lt;&gt;0,(($G$113:$G$122)-($R$113:$R$122)+1)))</f>
        <v>1134473.737295988</v>
      </c>
      <c r="I130" s="430"/>
      <c r="J130" s="249"/>
      <c r="K130" s="249"/>
      <c r="L130" s="249"/>
      <c r="M130" s="249"/>
      <c r="N130" s="249"/>
      <c r="O130" s="249"/>
      <c r="P130" s="249"/>
      <c r="Q130" s="249"/>
      <c r="R130" s="249"/>
      <c r="S130" s="249"/>
      <c r="T130" s="249"/>
      <c r="U130" s="249"/>
      <c r="V130" s="249"/>
      <c r="W130" s="249"/>
      <c r="X130" s="249"/>
      <c r="Y130" s="249"/>
      <c r="Z130" s="249"/>
      <c r="AA130" s="249"/>
      <c r="AB130" s="249"/>
      <c r="AC130" s="249"/>
      <c r="AD130" s="249"/>
      <c r="AE130" s="249"/>
      <c r="AF130" s="249"/>
      <c r="AG130" s="249"/>
      <c r="AH130" s="249"/>
      <c r="AI130" s="249"/>
      <c r="AJ130" s="249"/>
      <c r="AK130" s="249"/>
      <c r="AL130" s="249"/>
      <c r="AM130" s="249"/>
      <c r="AN130" s="249"/>
      <c r="AO130" s="249"/>
      <c r="AP130" s="249"/>
      <c r="AQ130" s="249"/>
      <c r="AR130" s="249"/>
    </row>
    <row r="131" spans="1:44" ht="12.75" customHeight="1">
      <c r="J131" s="249"/>
      <c r="K131" s="249"/>
      <c r="L131" s="249"/>
      <c r="M131" s="249"/>
      <c r="N131" s="249"/>
      <c r="O131" s="249"/>
      <c r="P131" s="249"/>
      <c r="Q131" s="249"/>
      <c r="R131" s="249"/>
      <c r="S131" s="249"/>
      <c r="T131" s="249"/>
      <c r="U131" s="249"/>
      <c r="V131" s="249"/>
    </row>
    <row r="132" spans="1:44" ht="30.75" customHeight="1">
      <c r="A132" s="107" t="s">
        <v>167</v>
      </c>
      <c r="B132" s="101"/>
      <c r="C132" s="101"/>
      <c r="D132" s="101"/>
      <c r="E132" s="102"/>
      <c r="J132" s="249"/>
      <c r="K132" s="249"/>
      <c r="L132" s="249"/>
      <c r="M132" s="249"/>
      <c r="N132" s="249"/>
      <c r="O132" s="249"/>
      <c r="P132" s="249"/>
      <c r="Q132" s="249"/>
      <c r="R132" s="249"/>
      <c r="S132" s="249"/>
      <c r="T132" s="249"/>
      <c r="U132" s="249"/>
      <c r="V132" s="249"/>
      <c r="W132" s="103"/>
      <c r="X132" s="101"/>
      <c r="Y132" s="101"/>
      <c r="Z132" s="101"/>
      <c r="AA132" s="101"/>
      <c r="AB132" s="101"/>
      <c r="AC132" s="101"/>
      <c r="AD132" s="101"/>
      <c r="AE132" s="103"/>
      <c r="AF132" s="101"/>
      <c r="AG132" s="101"/>
      <c r="AH132" s="101"/>
      <c r="AI132" s="103"/>
      <c r="AJ132" s="101"/>
      <c r="AK132" s="101"/>
      <c r="AL132" s="101"/>
      <c r="AM132" s="103"/>
      <c r="AN132" s="101"/>
      <c r="AO132" s="101"/>
      <c r="AP132" s="101"/>
      <c r="AQ132" s="101"/>
      <c r="AR132" s="101"/>
    </row>
    <row r="133" spans="1:44" ht="120" customHeight="1">
      <c r="A133" s="423" t="s">
        <v>470</v>
      </c>
      <c r="B133" s="423"/>
      <c r="C133" s="423"/>
      <c r="D133" s="423"/>
      <c r="E133" s="423"/>
      <c r="F133" s="423"/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3"/>
      <c r="AC133" s="423"/>
      <c r="AD133" s="262"/>
      <c r="AE133" s="302"/>
      <c r="AF133" s="302"/>
      <c r="AG133" s="302"/>
      <c r="AH133" s="302"/>
      <c r="AI133" s="302"/>
      <c r="AJ133" s="302"/>
      <c r="AK133" s="302"/>
      <c r="AL133" s="302"/>
      <c r="AM133" s="302"/>
      <c r="AN133" s="302"/>
      <c r="AO133" s="302"/>
      <c r="AP133" s="302"/>
      <c r="AQ133" s="302"/>
      <c r="AR133" s="302"/>
    </row>
    <row r="134" spans="1:44" ht="30" customHeight="1">
      <c r="A134" s="104"/>
      <c r="B134" s="101"/>
      <c r="C134" s="101"/>
      <c r="D134" s="101"/>
      <c r="E134" s="102"/>
      <c r="N134" s="101"/>
      <c r="O134" s="101"/>
      <c r="P134" s="101"/>
      <c r="Q134" s="103"/>
      <c r="S134" s="101"/>
      <c r="T134" s="101"/>
      <c r="U134" s="101"/>
      <c r="V134" s="103"/>
      <c r="W134" s="103"/>
      <c r="X134" s="101"/>
      <c r="Y134" s="101"/>
      <c r="Z134" s="101"/>
      <c r="AA134" s="101"/>
      <c r="AB134" s="101"/>
      <c r="AC134" s="101"/>
      <c r="AD134" s="101"/>
      <c r="AE134" s="103"/>
      <c r="AF134" s="101"/>
      <c r="AG134" s="101"/>
      <c r="AH134" s="101"/>
      <c r="AI134" s="103"/>
      <c r="AJ134" s="101"/>
      <c r="AK134" s="101"/>
      <c r="AL134" s="101"/>
      <c r="AM134" s="103"/>
      <c r="AN134" s="101"/>
      <c r="AO134" s="101"/>
      <c r="AP134" s="101"/>
      <c r="AQ134" s="101"/>
      <c r="AR134" s="101"/>
    </row>
    <row r="136" spans="1:44" ht="30" customHeight="1">
      <c r="E136" s="69"/>
    </row>
  </sheetData>
  <sheetProtection algorithmName="SHA-512" hashValue="XH/hh/z2kiSu62TwC8A6JCsOaqTjyAOU93TOLNOhEza+RBmls6suj643kUedH+hqam1ZXJ9w33iny5Msy1rldA==" saltValue="PO9fX5PljVBA/Y+7QvhEpw==" spinCount="100000" sheet="1" formatCells="0" formatRows="0"/>
  <mergeCells count="91">
    <mergeCell ref="AM110:AP110"/>
    <mergeCell ref="AM111:AM112"/>
    <mergeCell ref="AN111:AN112"/>
    <mergeCell ref="AO111:AO112"/>
    <mergeCell ref="AP111:AP112"/>
    <mergeCell ref="AE4:AH4"/>
    <mergeCell ref="AI110:AL110"/>
    <mergeCell ref="AI111:AI112"/>
    <mergeCell ref="AJ111:AJ112"/>
    <mergeCell ref="AK111:AK112"/>
    <mergeCell ref="AL111:AL112"/>
    <mergeCell ref="AI4:AL4"/>
    <mergeCell ref="AI5:AI6"/>
    <mergeCell ref="AJ5:AJ6"/>
    <mergeCell ref="AK5:AK6"/>
    <mergeCell ref="AL5:AL6"/>
    <mergeCell ref="AE5:AE6"/>
    <mergeCell ref="AF5:AF6"/>
    <mergeCell ref="AG5:AG6"/>
    <mergeCell ref="AH5:AH6"/>
    <mergeCell ref="AE110:AH110"/>
    <mergeCell ref="AM4:AP4"/>
    <mergeCell ref="AM5:AM6"/>
    <mergeCell ref="AN5:AN6"/>
    <mergeCell ref="AO5:AO6"/>
    <mergeCell ref="AP5:AP6"/>
    <mergeCell ref="A133:AC133"/>
    <mergeCell ref="A110:A112"/>
    <mergeCell ref="B110:B112"/>
    <mergeCell ref="H128:I128"/>
    <mergeCell ref="E127:I127"/>
    <mergeCell ref="J111:L111"/>
    <mergeCell ref="I111:I112"/>
    <mergeCell ref="H111:H112"/>
    <mergeCell ref="M111:M112"/>
    <mergeCell ref="N111:N112"/>
    <mergeCell ref="O111:Q111"/>
    <mergeCell ref="R110:V110"/>
    <mergeCell ref="R111:R112"/>
    <mergeCell ref="H129:I129"/>
    <mergeCell ref="H130:I130"/>
    <mergeCell ref="X111:X112"/>
    <mergeCell ref="AE111:AE112"/>
    <mergeCell ref="AF111:AF112"/>
    <mergeCell ref="AG111:AG112"/>
    <mergeCell ref="AH111:AH112"/>
    <mergeCell ref="AA5:AA6"/>
    <mergeCell ref="Y111:Y112"/>
    <mergeCell ref="Z111:Z112"/>
    <mergeCell ref="T111:V111"/>
    <mergeCell ref="O5:Q5"/>
    <mergeCell ref="W4:Z4"/>
    <mergeCell ref="M4:Q4"/>
    <mergeCell ref="F4:F6"/>
    <mergeCell ref="G4:G6"/>
    <mergeCell ref="R4:V4"/>
    <mergeCell ref="R5:R6"/>
    <mergeCell ref="S5:S6"/>
    <mergeCell ref="T5:V5"/>
    <mergeCell ref="A1:AC1"/>
    <mergeCell ref="A2:AC2"/>
    <mergeCell ref="A3:AC3"/>
    <mergeCell ref="M5:M6"/>
    <mergeCell ref="N5:N6"/>
    <mergeCell ref="W5:W6"/>
    <mergeCell ref="X5:X6"/>
    <mergeCell ref="Y5:Y6"/>
    <mergeCell ref="Z5:Z6"/>
    <mergeCell ref="H4:L4"/>
    <mergeCell ref="I5:I6"/>
    <mergeCell ref="A4:A6"/>
    <mergeCell ref="B4:B6"/>
    <mergeCell ref="AC5:AC6"/>
    <mergeCell ref="AB5:AB6"/>
    <mergeCell ref="D4:D6"/>
    <mergeCell ref="AA4:AC4"/>
    <mergeCell ref="J5:L5"/>
    <mergeCell ref="C4:C6"/>
    <mergeCell ref="E4:E6"/>
    <mergeCell ref="S111:S112"/>
    <mergeCell ref="M110:Q110"/>
    <mergeCell ref="A109:Z109"/>
    <mergeCell ref="H110:L110"/>
    <mergeCell ref="C110:C112"/>
    <mergeCell ref="D110:D112"/>
    <mergeCell ref="E110:E112"/>
    <mergeCell ref="F110:F112"/>
    <mergeCell ref="G110:G112"/>
    <mergeCell ref="H5:H6"/>
    <mergeCell ref="W110:Z110"/>
    <mergeCell ref="W111:W112"/>
  </mergeCells>
  <phoneticPr fontId="16" type="noConversion"/>
  <dataValidations count="6">
    <dataValidation type="list" allowBlank="1" showInputMessage="1" showErrorMessage="1" sqref="C113:C122 C7:C106">
      <formula1>Area</formula1>
    </dataValidation>
    <dataValidation type="list" allowBlank="1" showInputMessage="1" showErrorMessage="1" sqref="J112:L112 O112:Q112 T112:V112">
      <formula1>Beneficios3</formula1>
    </dataValidation>
    <dataValidation type="list" allowBlank="1" showInputMessage="1" showErrorMessage="1" sqref="J6:L6 O6:Q6 T6:V6">
      <formula1>Benefícios</formula1>
    </dataValidation>
    <dataValidation type="whole" allowBlank="1" showInputMessage="1" showErrorMessage="1" error="Preencher com números de 1 a 36._x000a_" sqref="R7:R106 R113:R122">
      <formula1>1</formula1>
      <formula2>36</formula2>
    </dataValidation>
    <dataValidation type="whole" allowBlank="1" showInputMessage="1" showErrorMessage="1" error="Preencher com números de 1 a 24." sqref="F7:G106">
      <formula1>1</formula1>
      <formula2>24</formula2>
    </dataValidation>
    <dataValidation type="whole" allowBlank="1" showInputMessage="1" showErrorMessage="1" error="Preencher com números de 1 a 24._x000a_" sqref="H7:H106 M7:M106 F113:H122 M113:M122">
      <formula1>1</formula1>
      <formula2>24</formula2>
    </dataValidation>
  </dataValidations>
  <pageMargins left="0.19685039370078741" right="0.19685039370078741" top="0.59055118110236227" bottom="0.59055118110236227" header="0" footer="0"/>
  <pageSetup paperSize="9" scale="52" fitToWidth="0" orientation="landscape" r:id="rId1"/>
  <headerFooter>
    <oddFooter>Página &amp;P de &amp;N</oddFooter>
  </headerFooter>
  <rowBreaks count="2" manualBreakCount="2">
    <brk id="56" max="16383" man="1"/>
    <brk id="10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V140"/>
  <sheetViews>
    <sheetView showGridLines="0" zoomScale="90" zoomScaleNormal="90" zoomScaleSheetLayoutView="90" workbookViewId="0">
      <pane ySplit="3" topLeftCell="A4" activePane="bottomLeft" state="frozen"/>
      <selection activeCell="A4" sqref="A4"/>
      <selection pane="bottomLeft" activeCell="E5" sqref="E5"/>
    </sheetView>
  </sheetViews>
  <sheetFormatPr defaultRowHeight="12.75"/>
  <cols>
    <col min="1" max="1" width="5.5703125" customWidth="1"/>
    <col min="2" max="2" width="43.5703125" customWidth="1"/>
    <col min="3" max="3" width="60" customWidth="1"/>
    <col min="4" max="4" width="8.5703125" style="113" customWidth="1"/>
    <col min="5" max="5" width="9.85546875" customWidth="1"/>
    <col min="6" max="6" width="11.5703125" customWidth="1"/>
    <col min="7" max="7" width="14.28515625" customWidth="1"/>
    <col min="8" max="8" width="40.7109375" customWidth="1"/>
  </cols>
  <sheetData>
    <row r="1" spans="1:22" ht="34.5" customHeight="1">
      <c r="A1" s="382" t="str">
        <f>Capa!A1</f>
        <v>Termo de Parceria celebrado entre o Instituto Estadual do Patrimônio Histórico e Artístico de Minas Gerais - IEPHA/MG e a Associação Pró-Cultura e Promoção das Artes - APPA</v>
      </c>
      <c r="B1" s="382"/>
      <c r="C1" s="382"/>
      <c r="D1" s="382"/>
      <c r="E1" s="382"/>
      <c r="F1" s="382"/>
      <c r="G1" s="382"/>
      <c r="H1" s="382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7" customHeight="1" thickBot="1">
      <c r="A2" s="378" t="s">
        <v>317</v>
      </c>
      <c r="B2" s="378"/>
      <c r="C2" s="378"/>
      <c r="D2" s="378"/>
      <c r="E2" s="378"/>
      <c r="F2" s="378"/>
      <c r="G2" s="378"/>
      <c r="H2" s="37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1.5" customHeight="1" thickBot="1">
      <c r="A3" s="111" t="s">
        <v>251</v>
      </c>
      <c r="B3" s="36" t="s">
        <v>32</v>
      </c>
      <c r="C3" s="37" t="s">
        <v>25</v>
      </c>
      <c r="D3" s="37" t="s">
        <v>252</v>
      </c>
      <c r="E3" s="36" t="s">
        <v>26</v>
      </c>
      <c r="F3" s="38" t="s">
        <v>0</v>
      </c>
      <c r="G3" s="56" t="s">
        <v>2</v>
      </c>
      <c r="H3" s="36" t="s">
        <v>152</v>
      </c>
    </row>
    <row r="4" spans="1:22" s="52" customFormat="1" ht="24" customHeight="1">
      <c r="A4" s="49">
        <v>1</v>
      </c>
      <c r="B4" s="49" t="s">
        <v>202</v>
      </c>
      <c r="C4" s="49" t="s">
        <v>440</v>
      </c>
      <c r="D4" s="112">
        <v>1</v>
      </c>
      <c r="E4" s="50">
        <v>726.78</v>
      </c>
      <c r="F4" s="51">
        <v>5</v>
      </c>
      <c r="G4" s="57">
        <f>F4*E4</f>
        <v>3633.8999999999996</v>
      </c>
      <c r="H4" s="49" t="s">
        <v>441</v>
      </c>
    </row>
    <row r="5" spans="1:22" s="52" customFormat="1" ht="24" customHeight="1">
      <c r="A5" s="49">
        <v>2</v>
      </c>
      <c r="B5" s="49" t="s">
        <v>203</v>
      </c>
      <c r="C5" s="49" t="s">
        <v>442</v>
      </c>
      <c r="D5" s="112">
        <v>1</v>
      </c>
      <c r="E5" s="50">
        <v>2780</v>
      </c>
      <c r="F5" s="51">
        <v>9</v>
      </c>
      <c r="G5" s="57">
        <f>F5*E5</f>
        <v>25020</v>
      </c>
      <c r="H5" s="49" t="s">
        <v>443</v>
      </c>
    </row>
    <row r="6" spans="1:22" s="52" customFormat="1" ht="24" customHeight="1">
      <c r="A6" s="49">
        <v>3</v>
      </c>
      <c r="B6" s="49" t="s">
        <v>207</v>
      </c>
      <c r="C6" s="49" t="s">
        <v>444</v>
      </c>
      <c r="D6" s="112">
        <v>1</v>
      </c>
      <c r="E6" s="50">
        <v>534</v>
      </c>
      <c r="F6" s="51">
        <v>8</v>
      </c>
      <c r="G6" s="57">
        <f>F6*E6</f>
        <v>4272</v>
      </c>
      <c r="H6" s="49" t="s">
        <v>445</v>
      </c>
    </row>
    <row r="7" spans="1:22" s="52" customFormat="1" ht="24" customHeight="1">
      <c r="A7" s="49">
        <v>4</v>
      </c>
      <c r="B7" s="49" t="s">
        <v>207</v>
      </c>
      <c r="C7" s="49" t="s">
        <v>446</v>
      </c>
      <c r="D7" s="112">
        <v>1</v>
      </c>
      <c r="E7" s="50">
        <v>290</v>
      </c>
      <c r="F7" s="51">
        <v>8</v>
      </c>
      <c r="G7" s="57">
        <f>F7*E7</f>
        <v>2320</v>
      </c>
      <c r="H7" s="49" t="s">
        <v>445</v>
      </c>
    </row>
    <row r="8" spans="1:22" s="52" customFormat="1" ht="24" customHeight="1">
      <c r="A8" s="49">
        <v>5</v>
      </c>
      <c r="B8" s="49" t="s">
        <v>207</v>
      </c>
      <c r="C8" s="49" t="s">
        <v>463</v>
      </c>
      <c r="D8" s="112">
        <v>13</v>
      </c>
      <c r="E8" s="50">
        <v>3144</v>
      </c>
      <c r="F8" s="51">
        <v>1</v>
      </c>
      <c r="G8" s="57">
        <f>F8*E8</f>
        <v>3144</v>
      </c>
      <c r="H8" s="49" t="s">
        <v>464</v>
      </c>
    </row>
    <row r="9" spans="1:22" s="52" customFormat="1" ht="24" customHeight="1">
      <c r="A9" s="49">
        <v>6</v>
      </c>
      <c r="B9" s="49" t="s">
        <v>207</v>
      </c>
      <c r="C9" s="49" t="s">
        <v>444</v>
      </c>
      <c r="D9" s="112">
        <v>13</v>
      </c>
      <c r="E9" s="50">
        <v>534</v>
      </c>
      <c r="F9" s="51">
        <v>4</v>
      </c>
      <c r="G9" s="57">
        <f t="shared" ref="G9:G72" si="0">F9*E9</f>
        <v>2136</v>
      </c>
      <c r="H9" s="49" t="s">
        <v>464</v>
      </c>
    </row>
    <row r="10" spans="1:22" s="52" customFormat="1" ht="24" customHeight="1">
      <c r="A10" s="49">
        <v>7</v>
      </c>
      <c r="B10" s="49" t="s">
        <v>207</v>
      </c>
      <c r="C10" s="49" t="s">
        <v>446</v>
      </c>
      <c r="D10" s="112">
        <v>13</v>
      </c>
      <c r="E10" s="50">
        <v>290</v>
      </c>
      <c r="F10" s="51">
        <v>4</v>
      </c>
      <c r="G10" s="57">
        <f t="shared" si="0"/>
        <v>1160</v>
      </c>
      <c r="H10" s="49" t="s">
        <v>464</v>
      </c>
    </row>
    <row r="11" spans="1:22" s="52" customFormat="1" ht="24" customHeight="1" thickBot="1">
      <c r="A11" s="49">
        <v>8</v>
      </c>
      <c r="B11" s="49" t="s">
        <v>203</v>
      </c>
      <c r="C11" s="49" t="s">
        <v>442</v>
      </c>
      <c r="D11" s="112">
        <v>13</v>
      </c>
      <c r="E11" s="50">
        <v>2780</v>
      </c>
      <c r="F11" s="51">
        <v>2</v>
      </c>
      <c r="G11" s="57">
        <f t="shared" si="0"/>
        <v>5560</v>
      </c>
      <c r="H11" s="49" t="s">
        <v>443</v>
      </c>
    </row>
    <row r="12" spans="1:22" s="52" customFormat="1" ht="24" hidden="1" customHeight="1">
      <c r="A12" s="49">
        <v>9</v>
      </c>
      <c r="B12" s="49"/>
      <c r="C12" s="49"/>
      <c r="D12" s="112"/>
      <c r="E12" s="50"/>
      <c r="F12" s="51"/>
      <c r="G12" s="57">
        <f t="shared" si="0"/>
        <v>0</v>
      </c>
      <c r="H12" s="49"/>
    </row>
    <row r="13" spans="1:22" s="52" customFormat="1" ht="24" hidden="1" customHeight="1">
      <c r="A13" s="49">
        <v>10</v>
      </c>
      <c r="B13" s="49"/>
      <c r="C13" s="49"/>
      <c r="D13" s="112"/>
      <c r="E13" s="50"/>
      <c r="F13" s="51"/>
      <c r="G13" s="57">
        <f t="shared" si="0"/>
        <v>0</v>
      </c>
      <c r="H13" s="49"/>
    </row>
    <row r="14" spans="1:22" s="52" customFormat="1" ht="24" hidden="1" customHeight="1">
      <c r="A14" s="49">
        <v>11</v>
      </c>
      <c r="B14" s="49"/>
      <c r="C14" s="49"/>
      <c r="D14" s="112"/>
      <c r="E14" s="50"/>
      <c r="F14" s="51"/>
      <c r="G14" s="57">
        <f t="shared" si="0"/>
        <v>0</v>
      </c>
      <c r="H14" s="49"/>
    </row>
    <row r="15" spans="1:22" s="52" customFormat="1" ht="24" hidden="1" customHeight="1">
      <c r="A15" s="49">
        <v>12</v>
      </c>
      <c r="B15" s="49"/>
      <c r="C15" s="49"/>
      <c r="D15" s="112"/>
      <c r="E15" s="50"/>
      <c r="F15" s="51"/>
      <c r="G15" s="57">
        <f t="shared" si="0"/>
        <v>0</v>
      </c>
      <c r="H15" s="49"/>
    </row>
    <row r="16" spans="1:22" s="52" customFormat="1" ht="24" hidden="1" customHeight="1">
      <c r="A16" s="49">
        <v>13</v>
      </c>
      <c r="B16" s="49"/>
      <c r="C16" s="49"/>
      <c r="D16" s="112"/>
      <c r="E16" s="50"/>
      <c r="F16" s="51"/>
      <c r="G16" s="57">
        <f t="shared" si="0"/>
        <v>0</v>
      </c>
      <c r="H16" s="49"/>
    </row>
    <row r="17" spans="1:8" s="52" customFormat="1" ht="24" hidden="1" customHeight="1">
      <c r="A17" s="49">
        <v>14</v>
      </c>
      <c r="B17" s="49"/>
      <c r="C17" s="49"/>
      <c r="D17" s="112"/>
      <c r="E17" s="50"/>
      <c r="F17" s="51"/>
      <c r="G17" s="57">
        <f t="shared" si="0"/>
        <v>0</v>
      </c>
      <c r="H17" s="49"/>
    </row>
    <row r="18" spans="1:8" s="52" customFormat="1" ht="24" hidden="1" customHeight="1">
      <c r="A18" s="49">
        <v>15</v>
      </c>
      <c r="B18" s="49"/>
      <c r="C18" s="49"/>
      <c r="D18" s="112"/>
      <c r="E18" s="50"/>
      <c r="F18" s="51"/>
      <c r="G18" s="57">
        <f t="shared" si="0"/>
        <v>0</v>
      </c>
      <c r="H18" s="49"/>
    </row>
    <row r="19" spans="1:8" s="52" customFormat="1" ht="24" hidden="1" customHeight="1">
      <c r="A19" s="49">
        <v>16</v>
      </c>
      <c r="B19" s="49"/>
      <c r="C19" s="49"/>
      <c r="D19" s="112"/>
      <c r="E19" s="50"/>
      <c r="F19" s="51"/>
      <c r="G19" s="57">
        <f t="shared" si="0"/>
        <v>0</v>
      </c>
      <c r="H19" s="49"/>
    </row>
    <row r="20" spans="1:8" s="52" customFormat="1" ht="24" hidden="1" customHeight="1">
      <c r="A20" s="49">
        <v>17</v>
      </c>
      <c r="B20" s="49"/>
      <c r="C20" s="49"/>
      <c r="D20" s="112"/>
      <c r="E20" s="50"/>
      <c r="F20" s="51"/>
      <c r="G20" s="57">
        <f t="shared" si="0"/>
        <v>0</v>
      </c>
      <c r="H20" s="49"/>
    </row>
    <row r="21" spans="1:8" s="52" customFormat="1" ht="24" hidden="1" customHeight="1">
      <c r="A21" s="49">
        <v>18</v>
      </c>
      <c r="B21" s="49"/>
      <c r="C21" s="49"/>
      <c r="D21" s="112"/>
      <c r="E21" s="50"/>
      <c r="F21" s="51"/>
      <c r="G21" s="57">
        <f t="shared" si="0"/>
        <v>0</v>
      </c>
      <c r="H21" s="49"/>
    </row>
    <row r="22" spans="1:8" s="52" customFormat="1" ht="24" hidden="1" customHeight="1">
      <c r="A22" s="49">
        <v>19</v>
      </c>
      <c r="B22" s="49"/>
      <c r="C22" s="49"/>
      <c r="D22" s="112"/>
      <c r="E22" s="50"/>
      <c r="F22" s="51"/>
      <c r="G22" s="57">
        <f t="shared" si="0"/>
        <v>0</v>
      </c>
      <c r="H22" s="49"/>
    </row>
    <row r="23" spans="1:8" s="52" customFormat="1" ht="24" hidden="1" customHeight="1">
      <c r="A23" s="49">
        <v>20</v>
      </c>
      <c r="B23" s="49"/>
      <c r="C23" s="49"/>
      <c r="D23" s="112"/>
      <c r="E23" s="50"/>
      <c r="F23" s="51"/>
      <c r="G23" s="57">
        <f t="shared" si="0"/>
        <v>0</v>
      </c>
      <c r="H23" s="49"/>
    </row>
    <row r="24" spans="1:8" s="52" customFormat="1" ht="24" hidden="1" customHeight="1">
      <c r="A24" s="49">
        <v>21</v>
      </c>
      <c r="B24" s="49"/>
      <c r="C24" s="49"/>
      <c r="D24" s="112"/>
      <c r="E24" s="50"/>
      <c r="F24" s="51"/>
      <c r="G24" s="57">
        <f t="shared" si="0"/>
        <v>0</v>
      </c>
      <c r="H24" s="49"/>
    </row>
    <row r="25" spans="1:8" s="52" customFormat="1" ht="24" hidden="1" customHeight="1">
      <c r="A25" s="49">
        <v>22</v>
      </c>
      <c r="B25" s="49"/>
      <c r="C25" s="49"/>
      <c r="D25" s="112"/>
      <c r="E25" s="50"/>
      <c r="F25" s="51"/>
      <c r="G25" s="57">
        <f t="shared" si="0"/>
        <v>0</v>
      </c>
      <c r="H25" s="49"/>
    </row>
    <row r="26" spans="1:8" s="52" customFormat="1" ht="24" hidden="1" customHeight="1">
      <c r="A26" s="49">
        <v>23</v>
      </c>
      <c r="B26" s="49"/>
      <c r="C26" s="49"/>
      <c r="D26" s="112"/>
      <c r="E26" s="50"/>
      <c r="F26" s="51"/>
      <c r="G26" s="57">
        <f t="shared" si="0"/>
        <v>0</v>
      </c>
      <c r="H26" s="49"/>
    </row>
    <row r="27" spans="1:8" s="52" customFormat="1" ht="24" hidden="1" customHeight="1">
      <c r="A27" s="49">
        <v>24</v>
      </c>
      <c r="B27" s="49"/>
      <c r="C27" s="49"/>
      <c r="D27" s="112"/>
      <c r="E27" s="50"/>
      <c r="F27" s="51"/>
      <c r="G27" s="57">
        <f t="shared" si="0"/>
        <v>0</v>
      </c>
      <c r="H27" s="49"/>
    </row>
    <row r="28" spans="1:8" s="52" customFormat="1" ht="24" hidden="1" customHeight="1">
      <c r="A28" s="49">
        <v>25</v>
      </c>
      <c r="B28" s="49"/>
      <c r="C28" s="49"/>
      <c r="D28" s="112"/>
      <c r="E28" s="50"/>
      <c r="F28" s="51"/>
      <c r="G28" s="57">
        <f t="shared" si="0"/>
        <v>0</v>
      </c>
      <c r="H28" s="49"/>
    </row>
    <row r="29" spans="1:8" s="52" customFormat="1" ht="24" hidden="1" customHeight="1">
      <c r="A29" s="49">
        <v>26</v>
      </c>
      <c r="B29" s="49"/>
      <c r="C29" s="49"/>
      <c r="D29" s="112"/>
      <c r="E29" s="50"/>
      <c r="F29" s="51"/>
      <c r="G29" s="57">
        <f t="shared" si="0"/>
        <v>0</v>
      </c>
      <c r="H29" s="49"/>
    </row>
    <row r="30" spans="1:8" s="52" customFormat="1" ht="24" hidden="1" customHeight="1">
      <c r="A30" s="49">
        <v>27</v>
      </c>
      <c r="B30" s="49"/>
      <c r="C30" s="49"/>
      <c r="D30" s="112"/>
      <c r="E30" s="50"/>
      <c r="F30" s="51"/>
      <c r="G30" s="57">
        <f t="shared" si="0"/>
        <v>0</v>
      </c>
      <c r="H30" s="49"/>
    </row>
    <row r="31" spans="1:8" s="52" customFormat="1" ht="24" hidden="1" customHeight="1">
      <c r="A31" s="49">
        <v>28</v>
      </c>
      <c r="B31" s="49"/>
      <c r="C31" s="49"/>
      <c r="D31" s="112"/>
      <c r="E31" s="50"/>
      <c r="F31" s="51"/>
      <c r="G31" s="57">
        <f t="shared" si="0"/>
        <v>0</v>
      </c>
      <c r="H31" s="49"/>
    </row>
    <row r="32" spans="1:8" s="52" customFormat="1" ht="24" hidden="1" customHeight="1">
      <c r="A32" s="49">
        <v>29</v>
      </c>
      <c r="B32" s="49"/>
      <c r="C32" s="49"/>
      <c r="D32" s="112"/>
      <c r="E32" s="50"/>
      <c r="F32" s="51"/>
      <c r="G32" s="57">
        <f t="shared" si="0"/>
        <v>0</v>
      </c>
      <c r="H32" s="49"/>
    </row>
    <row r="33" spans="1:8" s="52" customFormat="1" ht="24" hidden="1" customHeight="1">
      <c r="A33" s="49">
        <v>30</v>
      </c>
      <c r="B33" s="49"/>
      <c r="C33" s="49"/>
      <c r="D33" s="112"/>
      <c r="E33" s="50"/>
      <c r="F33" s="51"/>
      <c r="G33" s="57">
        <f t="shared" si="0"/>
        <v>0</v>
      </c>
      <c r="H33" s="49"/>
    </row>
    <row r="34" spans="1:8" s="52" customFormat="1" ht="24" hidden="1" customHeight="1">
      <c r="A34" s="49">
        <v>31</v>
      </c>
      <c r="B34" s="49"/>
      <c r="C34" s="49"/>
      <c r="D34" s="112"/>
      <c r="E34" s="50"/>
      <c r="F34" s="51"/>
      <c r="G34" s="57">
        <f t="shared" si="0"/>
        <v>0</v>
      </c>
      <c r="H34" s="49"/>
    </row>
    <row r="35" spans="1:8" s="52" customFormat="1" ht="24" hidden="1" customHeight="1">
      <c r="A35" s="49">
        <v>32</v>
      </c>
      <c r="B35" s="49"/>
      <c r="C35" s="49"/>
      <c r="D35" s="112"/>
      <c r="E35" s="50"/>
      <c r="F35" s="51"/>
      <c r="G35" s="57">
        <f t="shared" si="0"/>
        <v>0</v>
      </c>
      <c r="H35" s="49"/>
    </row>
    <row r="36" spans="1:8" s="52" customFormat="1" ht="24" hidden="1" customHeight="1">
      <c r="A36" s="49">
        <v>33</v>
      </c>
      <c r="B36" s="49"/>
      <c r="C36" s="49"/>
      <c r="D36" s="112"/>
      <c r="E36" s="50"/>
      <c r="F36" s="51"/>
      <c r="G36" s="57">
        <f t="shared" si="0"/>
        <v>0</v>
      </c>
      <c r="H36" s="49"/>
    </row>
    <row r="37" spans="1:8" s="52" customFormat="1" ht="24" hidden="1" customHeight="1">
      <c r="A37" s="49">
        <v>34</v>
      </c>
      <c r="B37" s="49"/>
      <c r="C37" s="49"/>
      <c r="D37" s="112"/>
      <c r="E37" s="50"/>
      <c r="F37" s="51"/>
      <c r="G37" s="57">
        <f t="shared" si="0"/>
        <v>0</v>
      </c>
      <c r="H37" s="49"/>
    </row>
    <row r="38" spans="1:8" s="52" customFormat="1" ht="24" hidden="1" customHeight="1">
      <c r="A38" s="49">
        <v>35</v>
      </c>
      <c r="B38" s="49"/>
      <c r="C38" s="49"/>
      <c r="D38" s="112"/>
      <c r="E38" s="50"/>
      <c r="F38" s="51"/>
      <c r="G38" s="57">
        <f t="shared" si="0"/>
        <v>0</v>
      </c>
      <c r="H38" s="49"/>
    </row>
    <row r="39" spans="1:8" s="52" customFormat="1" ht="24" hidden="1" customHeight="1">
      <c r="A39" s="49">
        <v>36</v>
      </c>
      <c r="B39" s="49"/>
      <c r="C39" s="49"/>
      <c r="D39" s="112"/>
      <c r="E39" s="50"/>
      <c r="F39" s="51"/>
      <c r="G39" s="57">
        <f t="shared" si="0"/>
        <v>0</v>
      </c>
      <c r="H39" s="49"/>
    </row>
    <row r="40" spans="1:8" s="52" customFormat="1" ht="24" hidden="1" customHeight="1">
      <c r="A40" s="49">
        <v>37</v>
      </c>
      <c r="B40" s="49"/>
      <c r="C40" s="49"/>
      <c r="D40" s="112"/>
      <c r="E40" s="50"/>
      <c r="F40" s="51"/>
      <c r="G40" s="57">
        <f t="shared" si="0"/>
        <v>0</v>
      </c>
      <c r="H40" s="49"/>
    </row>
    <row r="41" spans="1:8" s="52" customFormat="1" ht="24" hidden="1" customHeight="1">
      <c r="A41" s="49">
        <v>38</v>
      </c>
      <c r="B41" s="49"/>
      <c r="C41" s="49"/>
      <c r="D41" s="112"/>
      <c r="E41" s="50"/>
      <c r="F41" s="51"/>
      <c r="G41" s="57">
        <f t="shared" si="0"/>
        <v>0</v>
      </c>
      <c r="H41" s="49"/>
    </row>
    <row r="42" spans="1:8" s="52" customFormat="1" ht="24" hidden="1" customHeight="1">
      <c r="A42" s="49">
        <v>39</v>
      </c>
      <c r="B42" s="49"/>
      <c r="C42" s="49"/>
      <c r="D42" s="112"/>
      <c r="E42" s="50"/>
      <c r="F42" s="51"/>
      <c r="G42" s="57">
        <f t="shared" si="0"/>
        <v>0</v>
      </c>
      <c r="H42" s="49"/>
    </row>
    <row r="43" spans="1:8" s="52" customFormat="1" ht="24" hidden="1" customHeight="1">
      <c r="A43" s="49">
        <v>40</v>
      </c>
      <c r="B43" s="49"/>
      <c r="C43" s="49"/>
      <c r="D43" s="112"/>
      <c r="E43" s="50"/>
      <c r="F43" s="51"/>
      <c r="G43" s="57">
        <f t="shared" si="0"/>
        <v>0</v>
      </c>
      <c r="H43" s="49"/>
    </row>
    <row r="44" spans="1:8" s="52" customFormat="1" ht="24" hidden="1" customHeight="1">
      <c r="A44" s="49">
        <v>41</v>
      </c>
      <c r="B44" s="49"/>
      <c r="C44" s="49"/>
      <c r="D44" s="112"/>
      <c r="E44" s="50"/>
      <c r="F44" s="51"/>
      <c r="G44" s="57">
        <f t="shared" si="0"/>
        <v>0</v>
      </c>
      <c r="H44" s="49"/>
    </row>
    <row r="45" spans="1:8" s="52" customFormat="1" ht="24" hidden="1" customHeight="1">
      <c r="A45" s="49">
        <v>42</v>
      </c>
      <c r="B45" s="49"/>
      <c r="C45" s="49"/>
      <c r="D45" s="112"/>
      <c r="E45" s="50"/>
      <c r="F45" s="51"/>
      <c r="G45" s="57">
        <f t="shared" si="0"/>
        <v>0</v>
      </c>
      <c r="H45" s="49"/>
    </row>
    <row r="46" spans="1:8" s="52" customFormat="1" ht="24" hidden="1" customHeight="1">
      <c r="A46" s="49">
        <v>43</v>
      </c>
      <c r="B46" s="49"/>
      <c r="C46" s="49"/>
      <c r="D46" s="112"/>
      <c r="E46" s="50"/>
      <c r="F46" s="51"/>
      <c r="G46" s="57">
        <f t="shared" si="0"/>
        <v>0</v>
      </c>
      <c r="H46" s="49"/>
    </row>
    <row r="47" spans="1:8" s="52" customFormat="1" ht="24" hidden="1" customHeight="1">
      <c r="A47" s="49">
        <v>44</v>
      </c>
      <c r="B47" s="49"/>
      <c r="C47" s="49"/>
      <c r="D47" s="112"/>
      <c r="E47" s="50"/>
      <c r="F47" s="51"/>
      <c r="G47" s="57">
        <f t="shared" si="0"/>
        <v>0</v>
      </c>
      <c r="H47" s="49"/>
    </row>
    <row r="48" spans="1:8" s="52" customFormat="1" ht="24" hidden="1" customHeight="1">
      <c r="A48" s="49">
        <v>45</v>
      </c>
      <c r="B48" s="49"/>
      <c r="C48" s="49"/>
      <c r="D48" s="112"/>
      <c r="E48" s="50"/>
      <c r="F48" s="51"/>
      <c r="G48" s="57">
        <f t="shared" si="0"/>
        <v>0</v>
      </c>
      <c r="H48" s="49"/>
    </row>
    <row r="49" spans="1:8" s="52" customFormat="1" ht="24" hidden="1" customHeight="1">
      <c r="A49" s="49">
        <v>46</v>
      </c>
      <c r="B49" s="49"/>
      <c r="C49" s="49"/>
      <c r="D49" s="112"/>
      <c r="E49" s="50"/>
      <c r="F49" s="51"/>
      <c r="G49" s="57">
        <f t="shared" si="0"/>
        <v>0</v>
      </c>
      <c r="H49" s="49"/>
    </row>
    <row r="50" spans="1:8" s="52" customFormat="1" ht="24" hidden="1" customHeight="1">
      <c r="A50" s="49">
        <v>47</v>
      </c>
      <c r="B50" s="49"/>
      <c r="C50" s="49"/>
      <c r="D50" s="112"/>
      <c r="E50" s="50"/>
      <c r="F50" s="51"/>
      <c r="G50" s="57">
        <f t="shared" si="0"/>
        <v>0</v>
      </c>
      <c r="H50" s="49"/>
    </row>
    <row r="51" spans="1:8" s="52" customFormat="1" ht="24" hidden="1" customHeight="1">
      <c r="A51" s="49">
        <v>48</v>
      </c>
      <c r="B51" s="49"/>
      <c r="C51" s="49"/>
      <c r="D51" s="112"/>
      <c r="E51" s="50"/>
      <c r="F51" s="51"/>
      <c r="G51" s="57">
        <f t="shared" si="0"/>
        <v>0</v>
      </c>
      <c r="H51" s="49"/>
    </row>
    <row r="52" spans="1:8" s="52" customFormat="1" ht="24" hidden="1" customHeight="1">
      <c r="A52" s="49">
        <v>49</v>
      </c>
      <c r="B52" s="49"/>
      <c r="C52" s="49"/>
      <c r="D52" s="112"/>
      <c r="E52" s="50"/>
      <c r="F52" s="51"/>
      <c r="G52" s="57">
        <f t="shared" si="0"/>
        <v>0</v>
      </c>
      <c r="H52" s="49"/>
    </row>
    <row r="53" spans="1:8" s="52" customFormat="1" ht="24" hidden="1" customHeight="1">
      <c r="A53" s="49">
        <v>50</v>
      </c>
      <c r="B53" s="49"/>
      <c r="C53" s="49"/>
      <c r="D53" s="112"/>
      <c r="E53" s="50"/>
      <c r="F53" s="51"/>
      <c r="G53" s="57">
        <f t="shared" si="0"/>
        <v>0</v>
      </c>
      <c r="H53" s="49"/>
    </row>
    <row r="54" spans="1:8" s="52" customFormat="1" ht="24" hidden="1" customHeight="1">
      <c r="A54" s="49">
        <v>51</v>
      </c>
      <c r="B54" s="49"/>
      <c r="C54" s="49"/>
      <c r="D54" s="112"/>
      <c r="E54" s="50"/>
      <c r="F54" s="51"/>
      <c r="G54" s="57">
        <f t="shared" si="0"/>
        <v>0</v>
      </c>
      <c r="H54" s="49"/>
    </row>
    <row r="55" spans="1:8" s="52" customFormat="1" ht="24" hidden="1" customHeight="1">
      <c r="A55" s="49">
        <v>52</v>
      </c>
      <c r="B55" s="49"/>
      <c r="C55" s="49"/>
      <c r="D55" s="112"/>
      <c r="E55" s="50"/>
      <c r="F55" s="51"/>
      <c r="G55" s="57">
        <f t="shared" si="0"/>
        <v>0</v>
      </c>
      <c r="H55" s="49"/>
    </row>
    <row r="56" spans="1:8" s="52" customFormat="1" ht="24" hidden="1" customHeight="1">
      <c r="A56" s="49">
        <v>53</v>
      </c>
      <c r="B56" s="49"/>
      <c r="C56" s="49"/>
      <c r="D56" s="112"/>
      <c r="E56" s="50"/>
      <c r="F56" s="51"/>
      <c r="G56" s="57">
        <f t="shared" si="0"/>
        <v>0</v>
      </c>
      <c r="H56" s="49"/>
    </row>
    <row r="57" spans="1:8" s="52" customFormat="1" ht="24" hidden="1" customHeight="1">
      <c r="A57" s="49">
        <v>54</v>
      </c>
      <c r="B57" s="49"/>
      <c r="C57" s="49"/>
      <c r="D57" s="112"/>
      <c r="E57" s="50"/>
      <c r="F57" s="51"/>
      <c r="G57" s="57">
        <f t="shared" si="0"/>
        <v>0</v>
      </c>
      <c r="H57" s="49"/>
    </row>
    <row r="58" spans="1:8" s="52" customFormat="1" ht="24" hidden="1" customHeight="1">
      <c r="A58" s="49">
        <v>55</v>
      </c>
      <c r="B58" s="49"/>
      <c r="C58" s="49"/>
      <c r="D58" s="112"/>
      <c r="E58" s="50"/>
      <c r="F58" s="51"/>
      <c r="G58" s="57">
        <f t="shared" si="0"/>
        <v>0</v>
      </c>
      <c r="H58" s="49"/>
    </row>
    <row r="59" spans="1:8" s="52" customFormat="1" ht="24" hidden="1" customHeight="1">
      <c r="A59" s="49">
        <v>56</v>
      </c>
      <c r="B59" s="49"/>
      <c r="C59" s="49"/>
      <c r="D59" s="112"/>
      <c r="E59" s="50"/>
      <c r="F59" s="51"/>
      <c r="G59" s="57">
        <f t="shared" si="0"/>
        <v>0</v>
      </c>
      <c r="H59" s="49"/>
    </row>
    <row r="60" spans="1:8" s="52" customFormat="1" ht="24" hidden="1" customHeight="1">
      <c r="A60" s="49">
        <v>57</v>
      </c>
      <c r="B60" s="49"/>
      <c r="C60" s="49"/>
      <c r="D60" s="112"/>
      <c r="E60" s="50"/>
      <c r="F60" s="51"/>
      <c r="G60" s="57">
        <f t="shared" si="0"/>
        <v>0</v>
      </c>
      <c r="H60" s="49"/>
    </row>
    <row r="61" spans="1:8" s="52" customFormat="1" ht="24" hidden="1" customHeight="1">
      <c r="A61" s="49">
        <v>58</v>
      </c>
      <c r="B61" s="49"/>
      <c r="C61" s="49"/>
      <c r="D61" s="112"/>
      <c r="E61" s="50"/>
      <c r="F61" s="51"/>
      <c r="G61" s="57">
        <f t="shared" si="0"/>
        <v>0</v>
      </c>
      <c r="H61" s="49"/>
    </row>
    <row r="62" spans="1:8" s="52" customFormat="1" ht="24" hidden="1" customHeight="1">
      <c r="A62" s="49">
        <v>59</v>
      </c>
      <c r="B62" s="49"/>
      <c r="C62" s="49"/>
      <c r="D62" s="112"/>
      <c r="E62" s="50"/>
      <c r="F62" s="51"/>
      <c r="G62" s="57">
        <f t="shared" si="0"/>
        <v>0</v>
      </c>
      <c r="H62" s="49"/>
    </row>
    <row r="63" spans="1:8" s="52" customFormat="1" ht="24" hidden="1" customHeight="1">
      <c r="A63" s="49">
        <v>60</v>
      </c>
      <c r="B63" s="49"/>
      <c r="C63" s="49"/>
      <c r="D63" s="112"/>
      <c r="E63" s="50"/>
      <c r="F63" s="51"/>
      <c r="G63" s="57">
        <f t="shared" si="0"/>
        <v>0</v>
      </c>
      <c r="H63" s="49"/>
    </row>
    <row r="64" spans="1:8" s="52" customFormat="1" ht="24" hidden="1" customHeight="1">
      <c r="A64" s="49">
        <v>61</v>
      </c>
      <c r="B64" s="49"/>
      <c r="C64" s="49"/>
      <c r="D64" s="112"/>
      <c r="E64" s="50"/>
      <c r="F64" s="51"/>
      <c r="G64" s="57">
        <f t="shared" si="0"/>
        <v>0</v>
      </c>
      <c r="H64" s="49"/>
    </row>
    <row r="65" spans="1:8" s="52" customFormat="1" ht="24" hidden="1" customHeight="1">
      <c r="A65" s="49">
        <v>62</v>
      </c>
      <c r="B65" s="49"/>
      <c r="C65" s="49"/>
      <c r="D65" s="112"/>
      <c r="E65" s="50"/>
      <c r="F65" s="51"/>
      <c r="G65" s="57">
        <f t="shared" si="0"/>
        <v>0</v>
      </c>
      <c r="H65" s="49"/>
    </row>
    <row r="66" spans="1:8" s="52" customFormat="1" ht="24" hidden="1" customHeight="1">
      <c r="A66" s="49">
        <v>63</v>
      </c>
      <c r="B66" s="49"/>
      <c r="C66" s="49"/>
      <c r="D66" s="112"/>
      <c r="E66" s="50"/>
      <c r="F66" s="51"/>
      <c r="G66" s="57">
        <f t="shared" si="0"/>
        <v>0</v>
      </c>
      <c r="H66" s="49"/>
    </row>
    <row r="67" spans="1:8" s="52" customFormat="1" ht="24" hidden="1" customHeight="1">
      <c r="A67" s="49">
        <v>64</v>
      </c>
      <c r="B67" s="49"/>
      <c r="C67" s="49"/>
      <c r="D67" s="112"/>
      <c r="E67" s="50"/>
      <c r="F67" s="51"/>
      <c r="G67" s="57">
        <f t="shared" si="0"/>
        <v>0</v>
      </c>
      <c r="H67" s="49"/>
    </row>
    <row r="68" spans="1:8" s="52" customFormat="1" ht="24" hidden="1" customHeight="1">
      <c r="A68" s="49">
        <v>65</v>
      </c>
      <c r="B68" s="49"/>
      <c r="C68" s="49"/>
      <c r="D68" s="112"/>
      <c r="E68" s="50"/>
      <c r="F68" s="51"/>
      <c r="G68" s="57">
        <f t="shared" si="0"/>
        <v>0</v>
      </c>
      <c r="H68" s="49"/>
    </row>
    <row r="69" spans="1:8" s="52" customFormat="1" ht="24" hidden="1" customHeight="1">
      <c r="A69" s="49">
        <v>66</v>
      </c>
      <c r="B69" s="49"/>
      <c r="C69" s="49"/>
      <c r="D69" s="112"/>
      <c r="E69" s="50"/>
      <c r="F69" s="51"/>
      <c r="G69" s="57">
        <f t="shared" si="0"/>
        <v>0</v>
      </c>
      <c r="H69" s="49"/>
    </row>
    <row r="70" spans="1:8" s="52" customFormat="1" ht="24" hidden="1" customHeight="1">
      <c r="A70" s="49">
        <v>67</v>
      </c>
      <c r="B70" s="49"/>
      <c r="C70" s="49"/>
      <c r="D70" s="112"/>
      <c r="E70" s="50"/>
      <c r="F70" s="51"/>
      <c r="G70" s="57">
        <f t="shared" si="0"/>
        <v>0</v>
      </c>
      <c r="H70" s="49"/>
    </row>
    <row r="71" spans="1:8" s="52" customFormat="1" ht="24" hidden="1" customHeight="1">
      <c r="A71" s="49">
        <v>68</v>
      </c>
      <c r="B71" s="49"/>
      <c r="C71" s="49"/>
      <c r="D71" s="112"/>
      <c r="E71" s="50"/>
      <c r="F71" s="51"/>
      <c r="G71" s="57">
        <f t="shared" si="0"/>
        <v>0</v>
      </c>
      <c r="H71" s="49"/>
    </row>
    <row r="72" spans="1:8" s="52" customFormat="1" ht="24" hidden="1" customHeight="1">
      <c r="A72" s="49">
        <v>69</v>
      </c>
      <c r="B72" s="49"/>
      <c r="C72" s="49"/>
      <c r="D72" s="112"/>
      <c r="E72" s="50"/>
      <c r="F72" s="51"/>
      <c r="G72" s="57">
        <f t="shared" si="0"/>
        <v>0</v>
      </c>
      <c r="H72" s="49"/>
    </row>
    <row r="73" spans="1:8" s="52" customFormat="1" ht="24" hidden="1" customHeight="1">
      <c r="A73" s="49">
        <v>70</v>
      </c>
      <c r="B73" s="49"/>
      <c r="C73" s="49"/>
      <c r="D73" s="112"/>
      <c r="E73" s="50"/>
      <c r="F73" s="51"/>
      <c r="G73" s="57">
        <f t="shared" ref="G73:G96" si="1">F73*E73</f>
        <v>0</v>
      </c>
      <c r="H73" s="49"/>
    </row>
    <row r="74" spans="1:8" s="52" customFormat="1" ht="24" hidden="1" customHeight="1">
      <c r="A74" s="49">
        <v>71</v>
      </c>
      <c r="B74" s="49"/>
      <c r="C74" s="49"/>
      <c r="D74" s="112"/>
      <c r="E74" s="50"/>
      <c r="F74" s="51"/>
      <c r="G74" s="57">
        <f t="shared" si="1"/>
        <v>0</v>
      </c>
      <c r="H74" s="49"/>
    </row>
    <row r="75" spans="1:8" s="52" customFormat="1" ht="24" hidden="1" customHeight="1">
      <c r="A75" s="49">
        <v>72</v>
      </c>
      <c r="B75" s="49"/>
      <c r="C75" s="49"/>
      <c r="D75" s="112"/>
      <c r="E75" s="50"/>
      <c r="F75" s="51"/>
      <c r="G75" s="57">
        <f t="shared" si="1"/>
        <v>0</v>
      </c>
      <c r="H75" s="49"/>
    </row>
    <row r="76" spans="1:8" s="52" customFormat="1" ht="24" hidden="1" customHeight="1">
      <c r="A76" s="49">
        <v>73</v>
      </c>
      <c r="B76" s="49"/>
      <c r="C76" s="49"/>
      <c r="D76" s="112"/>
      <c r="E76" s="50"/>
      <c r="F76" s="51"/>
      <c r="G76" s="57">
        <f t="shared" si="1"/>
        <v>0</v>
      </c>
      <c r="H76" s="49"/>
    </row>
    <row r="77" spans="1:8" s="52" customFormat="1" ht="24" hidden="1" customHeight="1">
      <c r="A77" s="49">
        <v>74</v>
      </c>
      <c r="B77" s="49"/>
      <c r="C77" s="49"/>
      <c r="D77" s="112"/>
      <c r="E77" s="50"/>
      <c r="F77" s="51"/>
      <c r="G77" s="57">
        <f t="shared" si="1"/>
        <v>0</v>
      </c>
      <c r="H77" s="49"/>
    </row>
    <row r="78" spans="1:8" s="52" customFormat="1" ht="24" hidden="1" customHeight="1">
      <c r="A78" s="49">
        <v>75</v>
      </c>
      <c r="B78" s="49"/>
      <c r="C78" s="49"/>
      <c r="D78" s="112"/>
      <c r="E78" s="50"/>
      <c r="F78" s="51"/>
      <c r="G78" s="57">
        <f t="shared" si="1"/>
        <v>0</v>
      </c>
      <c r="H78" s="49"/>
    </row>
    <row r="79" spans="1:8" s="52" customFormat="1" ht="24" hidden="1" customHeight="1">
      <c r="A79" s="49">
        <v>76</v>
      </c>
      <c r="B79" s="49"/>
      <c r="C79" s="49"/>
      <c r="D79" s="112"/>
      <c r="E79" s="50"/>
      <c r="F79" s="51"/>
      <c r="G79" s="57">
        <f t="shared" si="1"/>
        <v>0</v>
      </c>
      <c r="H79" s="49"/>
    </row>
    <row r="80" spans="1:8" s="52" customFormat="1" ht="24" hidden="1" customHeight="1">
      <c r="A80" s="49">
        <v>77</v>
      </c>
      <c r="B80" s="49"/>
      <c r="C80" s="49"/>
      <c r="D80" s="112"/>
      <c r="E80" s="50"/>
      <c r="F80" s="51"/>
      <c r="G80" s="57">
        <f t="shared" si="1"/>
        <v>0</v>
      </c>
      <c r="H80" s="49"/>
    </row>
    <row r="81" spans="1:8" s="52" customFormat="1" ht="24" hidden="1" customHeight="1">
      <c r="A81" s="49">
        <v>78</v>
      </c>
      <c r="B81" s="49"/>
      <c r="C81" s="49"/>
      <c r="D81" s="112"/>
      <c r="E81" s="50"/>
      <c r="F81" s="51"/>
      <c r="G81" s="57">
        <f t="shared" si="1"/>
        <v>0</v>
      </c>
      <c r="H81" s="49"/>
    </row>
    <row r="82" spans="1:8" s="52" customFormat="1" ht="24" hidden="1" customHeight="1">
      <c r="A82" s="49">
        <v>79</v>
      </c>
      <c r="B82" s="49"/>
      <c r="C82" s="49"/>
      <c r="D82" s="112"/>
      <c r="E82" s="50"/>
      <c r="F82" s="51"/>
      <c r="G82" s="57">
        <f t="shared" si="1"/>
        <v>0</v>
      </c>
      <c r="H82" s="49"/>
    </row>
    <row r="83" spans="1:8" s="52" customFormat="1" ht="24" hidden="1" customHeight="1">
      <c r="A83" s="49">
        <v>80</v>
      </c>
      <c r="B83" s="49"/>
      <c r="C83" s="49"/>
      <c r="D83" s="112"/>
      <c r="E83" s="50"/>
      <c r="F83" s="51"/>
      <c r="G83" s="57">
        <f t="shared" si="1"/>
        <v>0</v>
      </c>
      <c r="H83" s="49"/>
    </row>
    <row r="84" spans="1:8" s="52" customFormat="1" ht="24" hidden="1" customHeight="1">
      <c r="A84" s="49">
        <v>81</v>
      </c>
      <c r="B84" s="49"/>
      <c r="C84" s="49"/>
      <c r="D84" s="112"/>
      <c r="E84" s="50"/>
      <c r="F84" s="51"/>
      <c r="G84" s="57">
        <f t="shared" si="1"/>
        <v>0</v>
      </c>
      <c r="H84" s="49"/>
    </row>
    <row r="85" spans="1:8" s="52" customFormat="1" ht="24" hidden="1" customHeight="1">
      <c r="A85" s="49">
        <v>82</v>
      </c>
      <c r="B85" s="49"/>
      <c r="C85" s="49"/>
      <c r="D85" s="112"/>
      <c r="E85" s="50"/>
      <c r="F85" s="51"/>
      <c r="G85" s="57">
        <f t="shared" si="1"/>
        <v>0</v>
      </c>
      <c r="H85" s="49"/>
    </row>
    <row r="86" spans="1:8" s="52" customFormat="1" ht="24" hidden="1" customHeight="1">
      <c r="A86" s="49">
        <v>83</v>
      </c>
      <c r="B86" s="49"/>
      <c r="C86" s="49"/>
      <c r="D86" s="112"/>
      <c r="E86" s="50"/>
      <c r="F86" s="51"/>
      <c r="G86" s="57">
        <f t="shared" si="1"/>
        <v>0</v>
      </c>
      <c r="H86" s="49"/>
    </row>
    <row r="87" spans="1:8" s="52" customFormat="1" ht="24" hidden="1" customHeight="1">
      <c r="A87" s="49">
        <v>84</v>
      </c>
      <c r="B87" s="49"/>
      <c r="C87" s="49"/>
      <c r="D87" s="112"/>
      <c r="E87" s="50"/>
      <c r="F87" s="51"/>
      <c r="G87" s="57">
        <f t="shared" si="1"/>
        <v>0</v>
      </c>
      <c r="H87" s="49"/>
    </row>
    <row r="88" spans="1:8" s="52" customFormat="1" ht="24" hidden="1" customHeight="1">
      <c r="A88" s="49">
        <v>85</v>
      </c>
      <c r="B88" s="49"/>
      <c r="C88" s="49"/>
      <c r="D88" s="112"/>
      <c r="E88" s="50"/>
      <c r="F88" s="51"/>
      <c r="G88" s="57">
        <f t="shared" si="1"/>
        <v>0</v>
      </c>
      <c r="H88" s="49"/>
    </row>
    <row r="89" spans="1:8" s="52" customFormat="1" ht="24" hidden="1" customHeight="1">
      <c r="A89" s="49">
        <v>86</v>
      </c>
      <c r="B89" s="49"/>
      <c r="C89" s="49"/>
      <c r="D89" s="112"/>
      <c r="E89" s="50"/>
      <c r="F89" s="51"/>
      <c r="G89" s="57">
        <f t="shared" si="1"/>
        <v>0</v>
      </c>
      <c r="H89" s="49"/>
    </row>
    <row r="90" spans="1:8" s="52" customFormat="1" ht="24" hidden="1" customHeight="1">
      <c r="A90" s="49">
        <v>87</v>
      </c>
      <c r="B90" s="49"/>
      <c r="C90" s="49"/>
      <c r="D90" s="112"/>
      <c r="E90" s="50"/>
      <c r="F90" s="51"/>
      <c r="G90" s="57">
        <f t="shared" si="1"/>
        <v>0</v>
      </c>
      <c r="H90" s="49"/>
    </row>
    <row r="91" spans="1:8" s="52" customFormat="1" ht="24" hidden="1" customHeight="1">
      <c r="A91" s="49">
        <v>88</v>
      </c>
      <c r="B91" s="49"/>
      <c r="C91" s="49"/>
      <c r="D91" s="112"/>
      <c r="E91" s="50"/>
      <c r="F91" s="51"/>
      <c r="G91" s="57">
        <f t="shared" si="1"/>
        <v>0</v>
      </c>
      <c r="H91" s="49"/>
    </row>
    <row r="92" spans="1:8" s="52" customFormat="1" ht="24" hidden="1" customHeight="1">
      <c r="A92" s="49">
        <v>89</v>
      </c>
      <c r="B92" s="49"/>
      <c r="C92" s="49"/>
      <c r="D92" s="112"/>
      <c r="E92" s="50"/>
      <c r="F92" s="51"/>
      <c r="G92" s="57">
        <f t="shared" si="1"/>
        <v>0</v>
      </c>
      <c r="H92" s="49"/>
    </row>
    <row r="93" spans="1:8" s="52" customFormat="1" ht="24" hidden="1" customHeight="1">
      <c r="A93" s="49">
        <v>90</v>
      </c>
      <c r="B93" s="49"/>
      <c r="C93" s="49"/>
      <c r="D93" s="112"/>
      <c r="E93" s="50"/>
      <c r="F93" s="51"/>
      <c r="G93" s="57">
        <f t="shared" si="1"/>
        <v>0</v>
      </c>
      <c r="H93" s="49"/>
    </row>
    <row r="94" spans="1:8" s="52" customFormat="1" ht="24" hidden="1" customHeight="1">
      <c r="A94" s="49">
        <v>91</v>
      </c>
      <c r="B94" s="49"/>
      <c r="C94" s="49"/>
      <c r="D94" s="112"/>
      <c r="E94" s="50"/>
      <c r="F94" s="51"/>
      <c r="G94" s="57">
        <f t="shared" si="1"/>
        <v>0</v>
      </c>
      <c r="H94" s="49"/>
    </row>
    <row r="95" spans="1:8" s="52" customFormat="1" ht="24" hidden="1" customHeight="1">
      <c r="A95" s="49">
        <v>92</v>
      </c>
      <c r="B95" s="49"/>
      <c r="C95" s="49"/>
      <c r="D95" s="112"/>
      <c r="E95" s="50"/>
      <c r="F95" s="51"/>
      <c r="G95" s="57">
        <f t="shared" si="1"/>
        <v>0</v>
      </c>
      <c r="H95" s="49"/>
    </row>
    <row r="96" spans="1:8" s="52" customFormat="1" ht="24" hidden="1" customHeight="1">
      <c r="A96" s="49">
        <v>93</v>
      </c>
      <c r="B96" s="49"/>
      <c r="C96" s="49"/>
      <c r="D96" s="112"/>
      <c r="E96" s="50"/>
      <c r="F96" s="51"/>
      <c r="G96" s="57">
        <f t="shared" si="1"/>
        <v>0</v>
      </c>
      <c r="H96" s="49"/>
    </row>
    <row r="97" spans="1:8" s="52" customFormat="1" ht="24" hidden="1" customHeight="1">
      <c r="A97" s="49">
        <v>94</v>
      </c>
      <c r="B97" s="49"/>
      <c r="C97" s="49"/>
      <c r="D97" s="112"/>
      <c r="E97" s="50"/>
      <c r="F97" s="51"/>
      <c r="G97" s="57">
        <f t="shared" ref="G97:G103" si="2">F97*E97</f>
        <v>0</v>
      </c>
      <c r="H97" s="49"/>
    </row>
    <row r="98" spans="1:8" s="52" customFormat="1" ht="24" hidden="1" customHeight="1">
      <c r="A98" s="49">
        <v>95</v>
      </c>
      <c r="B98" s="49"/>
      <c r="C98" s="49"/>
      <c r="D98" s="112"/>
      <c r="E98" s="50"/>
      <c r="F98" s="51"/>
      <c r="G98" s="57">
        <f t="shared" si="2"/>
        <v>0</v>
      </c>
      <c r="H98" s="49"/>
    </row>
    <row r="99" spans="1:8" s="52" customFormat="1" ht="24" hidden="1" customHeight="1">
      <c r="A99" s="49">
        <v>96</v>
      </c>
      <c r="B99" s="49"/>
      <c r="C99" s="49"/>
      <c r="D99" s="112"/>
      <c r="E99" s="50"/>
      <c r="F99" s="51"/>
      <c r="G99" s="57">
        <f t="shared" si="2"/>
        <v>0</v>
      </c>
      <c r="H99" s="49"/>
    </row>
    <row r="100" spans="1:8" s="52" customFormat="1" ht="24" hidden="1" customHeight="1">
      <c r="A100" s="49">
        <v>97</v>
      </c>
      <c r="B100" s="49"/>
      <c r="C100" s="49"/>
      <c r="D100" s="112"/>
      <c r="E100" s="50"/>
      <c r="F100" s="51"/>
      <c r="G100" s="57">
        <f t="shared" si="2"/>
        <v>0</v>
      </c>
      <c r="H100" s="49"/>
    </row>
    <row r="101" spans="1:8" s="52" customFormat="1" ht="24" hidden="1" customHeight="1">
      <c r="A101" s="49">
        <v>98</v>
      </c>
      <c r="B101" s="49"/>
      <c r="C101" s="49"/>
      <c r="D101" s="112"/>
      <c r="E101" s="50"/>
      <c r="F101" s="51"/>
      <c r="G101" s="57">
        <f t="shared" si="2"/>
        <v>0</v>
      </c>
      <c r="H101" s="49"/>
    </row>
    <row r="102" spans="1:8" s="52" customFormat="1" ht="24" hidden="1" customHeight="1">
      <c r="A102" s="49">
        <v>99</v>
      </c>
      <c r="B102" s="49"/>
      <c r="C102" s="49"/>
      <c r="D102" s="112"/>
      <c r="E102" s="50"/>
      <c r="F102" s="51"/>
      <c r="G102" s="57">
        <f t="shared" si="2"/>
        <v>0</v>
      </c>
      <c r="H102" s="49"/>
    </row>
    <row r="103" spans="1:8" s="52" customFormat="1" ht="24" hidden="1" customHeight="1" thickBot="1">
      <c r="A103" s="49">
        <v>100</v>
      </c>
      <c r="B103" s="53"/>
      <c r="C103" s="53"/>
      <c r="D103" s="112"/>
      <c r="E103" s="54"/>
      <c r="F103" s="55"/>
      <c r="G103" s="58">
        <f t="shared" si="2"/>
        <v>0</v>
      </c>
      <c r="H103" s="53"/>
    </row>
    <row r="104" spans="1:8" ht="20.25" customHeight="1" thickBot="1">
      <c r="A104" s="39"/>
      <c r="B104" s="39"/>
      <c r="C104" s="39"/>
      <c r="D104" s="39"/>
      <c r="E104" s="40" t="s">
        <v>2</v>
      </c>
      <c r="F104" s="42">
        <f>SUM(F4:F103)</f>
        <v>41</v>
      </c>
      <c r="G104" s="59">
        <f>SUM(G4:G103)</f>
        <v>47245.9</v>
      </c>
      <c r="H104" s="41"/>
    </row>
    <row r="127" spans="2:2">
      <c r="B127" s="34"/>
    </row>
    <row r="128" spans="2:2">
      <c r="B128" s="34"/>
    </row>
    <row r="129" spans="2:2">
      <c r="B129" s="34"/>
    </row>
    <row r="130" spans="2:2">
      <c r="B130" s="34"/>
    </row>
    <row r="131" spans="2:2">
      <c r="B131" s="34"/>
    </row>
    <row r="132" spans="2:2">
      <c r="B132" s="34"/>
    </row>
    <row r="133" spans="2:2">
      <c r="B133" s="34"/>
    </row>
    <row r="134" spans="2:2">
      <c r="B134" s="34"/>
    </row>
    <row r="135" spans="2:2">
      <c r="B135" s="34"/>
    </row>
    <row r="136" spans="2:2">
      <c r="B136" s="34"/>
    </row>
    <row r="137" spans="2:2">
      <c r="B137" s="34"/>
    </row>
    <row r="138" spans="2:2">
      <c r="B138" s="34"/>
    </row>
    <row r="139" spans="2:2">
      <c r="B139" s="34"/>
    </row>
    <row r="140" spans="2:2">
      <c r="B140" s="8"/>
    </row>
  </sheetData>
  <sheetProtection algorithmName="SHA-512" hashValue="UhERel05TF9nhANDZyXXLX3qFhGiIkD3KqQTeAsHdtaWUzHr102RwD3ynRWRAhv6RV6H1Uk7iTOB+8nLTmGv7w==" saltValue="ce5/LYt+FKP7JmmvSfCGXg==" spinCount="100000" sheet="1" objects="1" scenarios="1" formatRows="0"/>
  <mergeCells count="2">
    <mergeCell ref="A1:H1"/>
    <mergeCell ref="A2:H2"/>
  </mergeCells>
  <phoneticPr fontId="12" type="noConversion"/>
  <dataValidations count="2">
    <dataValidation type="list" allowBlank="1" showInputMessage="1" showErrorMessage="1" sqref="B4:B103">
      <formula1>Bens</formula1>
    </dataValidation>
    <dataValidation type="whole" allowBlank="1" showInputMessage="1" showErrorMessage="1" error="Preencher com números de 1 a 24." sqref="D4:D103">
      <formula1>1</formula1>
      <formula2>24</formula2>
    </dataValidation>
  </dataValidations>
  <pageMargins left="0.19685039370078741" right="0.19685039370078741" top="0.59055118110236227" bottom="0.59055118110236227" header="0" footer="0"/>
  <pageSetup paperSize="9" scale="75" fitToHeight="0" orientation="landscape" r:id="rId1"/>
  <headerFooter>
    <oddFooter>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4"/>
  <sheetViews>
    <sheetView zoomScaleNormal="100" zoomScaleSheetLayoutView="100" workbookViewId="0">
      <pane ySplit="3" topLeftCell="A1137" activePane="bottomLeft" state="frozen"/>
      <selection activeCell="A4" sqref="A4"/>
      <selection pane="bottomLeft" activeCell="A1138" sqref="A1138"/>
    </sheetView>
  </sheetViews>
  <sheetFormatPr defaultRowHeight="12.75"/>
  <cols>
    <col min="1" max="1" width="4.7109375" style="187" customWidth="1"/>
    <col min="2" max="2" width="30.85546875" style="189" customWidth="1"/>
    <col min="3" max="3" width="12.85546875" style="187" bestFit="1" customWidth="1"/>
    <col min="4" max="5" width="10.140625" style="187" customWidth="1"/>
    <col min="6" max="6" width="31.5703125" style="189" customWidth="1"/>
    <col min="7" max="7" width="36" style="190" customWidth="1"/>
    <col min="8" max="8" width="11.7109375" style="266" customWidth="1"/>
    <col min="9" max="16384" width="9.140625" style="182"/>
  </cols>
  <sheetData>
    <row r="1" spans="1:8" ht="32.25" customHeight="1">
      <c r="A1" s="383" t="str">
        <f>Capa!A1</f>
        <v>Termo de Parceria celebrado entre o Instituto Estadual do Patrimônio Histórico e Artístico de Minas Gerais - IEPHA/MG e a Associação Pró-Cultura e Promoção das Artes - APPA</v>
      </c>
      <c r="B1" s="383"/>
      <c r="C1" s="383"/>
      <c r="D1" s="383"/>
      <c r="E1" s="383"/>
      <c r="F1" s="383"/>
      <c r="G1" s="383"/>
      <c r="H1" s="383"/>
    </row>
    <row r="2" spans="1:8" ht="23.25" customHeight="1" thickBot="1">
      <c r="A2" s="389" t="s">
        <v>306</v>
      </c>
      <c r="B2" s="389"/>
      <c r="C2" s="389"/>
      <c r="D2" s="389"/>
      <c r="E2" s="389"/>
      <c r="F2" s="389"/>
      <c r="G2" s="389"/>
      <c r="H2" s="389"/>
    </row>
    <row r="3" spans="1:8" ht="43.5" customHeight="1" thickBot="1">
      <c r="A3" s="184" t="s">
        <v>297</v>
      </c>
      <c r="B3" s="185" t="s">
        <v>32</v>
      </c>
      <c r="C3" s="185" t="s">
        <v>298</v>
      </c>
      <c r="D3" s="185" t="s">
        <v>313</v>
      </c>
      <c r="E3" s="185" t="s">
        <v>299</v>
      </c>
      <c r="F3" s="186" t="s">
        <v>312</v>
      </c>
      <c r="G3" s="186" t="s">
        <v>302</v>
      </c>
      <c r="H3" s="186" t="s">
        <v>348</v>
      </c>
    </row>
    <row r="4" spans="1:8" ht="22.5">
      <c r="A4" s="191">
        <v>1</v>
      </c>
      <c r="B4" s="192" t="s">
        <v>73</v>
      </c>
      <c r="C4" s="165">
        <v>800</v>
      </c>
      <c r="D4" s="193">
        <v>1</v>
      </c>
      <c r="E4" s="193">
        <v>12</v>
      </c>
      <c r="F4" s="212" t="s">
        <v>367</v>
      </c>
      <c r="G4" s="194" t="s">
        <v>447</v>
      </c>
      <c r="H4" s="276">
        <f>(E4-D4+1)*C4</f>
        <v>9600</v>
      </c>
    </row>
    <row r="5" spans="1:8" ht="22.5">
      <c r="A5" s="191">
        <v>2</v>
      </c>
      <c r="B5" s="192" t="s">
        <v>73</v>
      </c>
      <c r="C5" s="165">
        <v>864</v>
      </c>
      <c r="D5" s="193">
        <v>13</v>
      </c>
      <c r="E5" s="193">
        <v>24</v>
      </c>
      <c r="F5" s="192" t="s">
        <v>367</v>
      </c>
      <c r="G5" s="194" t="s">
        <v>447</v>
      </c>
      <c r="H5" s="276">
        <f t="shared" ref="H5:H68" si="0">(E5-D5+1)*C5</f>
        <v>10368</v>
      </c>
    </row>
    <row r="6" spans="1:8" ht="22.5">
      <c r="A6" s="191">
        <v>3</v>
      </c>
      <c r="B6" s="192" t="s">
        <v>76</v>
      </c>
      <c r="C6" s="165">
        <v>150</v>
      </c>
      <c r="D6" s="193">
        <v>1</v>
      </c>
      <c r="E6" s="193">
        <v>12</v>
      </c>
      <c r="F6" s="192" t="s">
        <v>367</v>
      </c>
      <c r="G6" s="194" t="s">
        <v>447</v>
      </c>
      <c r="H6" s="276">
        <f t="shared" si="0"/>
        <v>1800</v>
      </c>
    </row>
    <row r="7" spans="1:8" ht="22.5">
      <c r="A7" s="191">
        <v>4</v>
      </c>
      <c r="B7" s="192" t="s">
        <v>74</v>
      </c>
      <c r="C7" s="165">
        <v>70</v>
      </c>
      <c r="D7" s="193">
        <v>1</v>
      </c>
      <c r="E7" s="193">
        <v>12</v>
      </c>
      <c r="F7" s="192" t="s">
        <v>367</v>
      </c>
      <c r="G7" s="194" t="s">
        <v>447</v>
      </c>
      <c r="H7" s="276">
        <f t="shared" si="0"/>
        <v>840</v>
      </c>
    </row>
    <row r="8" spans="1:8">
      <c r="A8" s="191">
        <v>5</v>
      </c>
      <c r="B8" s="192" t="s">
        <v>174</v>
      </c>
      <c r="C8" s="165">
        <v>100</v>
      </c>
      <c r="D8" s="193">
        <v>1</v>
      </c>
      <c r="E8" s="193">
        <v>12</v>
      </c>
      <c r="F8" s="192" t="s">
        <v>367</v>
      </c>
      <c r="G8" s="194" t="s">
        <v>448</v>
      </c>
      <c r="H8" s="276">
        <f t="shared" si="0"/>
        <v>1200</v>
      </c>
    </row>
    <row r="9" spans="1:8" ht="22.5">
      <c r="A9" s="191">
        <v>6</v>
      </c>
      <c r="B9" s="192" t="s">
        <v>175</v>
      </c>
      <c r="C9" s="165">
        <v>800</v>
      </c>
      <c r="D9" s="193">
        <v>1</v>
      </c>
      <c r="E9" s="193">
        <v>12</v>
      </c>
      <c r="F9" s="192" t="s">
        <v>367</v>
      </c>
      <c r="G9" s="194" t="s">
        <v>447</v>
      </c>
      <c r="H9" s="276">
        <f t="shared" si="0"/>
        <v>9600</v>
      </c>
    </row>
    <row r="10" spans="1:8">
      <c r="A10" s="191">
        <v>7</v>
      </c>
      <c r="B10" s="192" t="s">
        <v>189</v>
      </c>
      <c r="C10" s="165">
        <v>138</v>
      </c>
      <c r="D10" s="193">
        <v>1</v>
      </c>
      <c r="E10" s="193">
        <v>12</v>
      </c>
      <c r="F10" s="192" t="s">
        <v>367</v>
      </c>
      <c r="G10" s="194" t="s">
        <v>449</v>
      </c>
      <c r="H10" s="276">
        <f t="shared" si="0"/>
        <v>1656</v>
      </c>
    </row>
    <row r="11" spans="1:8">
      <c r="A11" s="191">
        <v>8</v>
      </c>
      <c r="B11" s="192" t="s">
        <v>38</v>
      </c>
      <c r="C11" s="165">
        <v>2300</v>
      </c>
      <c r="D11" s="193">
        <v>1</v>
      </c>
      <c r="E11" s="193">
        <v>12</v>
      </c>
      <c r="F11" s="192" t="s">
        <v>367</v>
      </c>
      <c r="G11" s="194" t="s">
        <v>452</v>
      </c>
      <c r="H11" s="276">
        <f t="shared" si="0"/>
        <v>27600</v>
      </c>
    </row>
    <row r="12" spans="1:8">
      <c r="A12" s="191">
        <v>9</v>
      </c>
      <c r="B12" s="192" t="s">
        <v>37</v>
      </c>
      <c r="C12" s="165">
        <v>1840</v>
      </c>
      <c r="D12" s="193">
        <v>1</v>
      </c>
      <c r="E12" s="193">
        <v>12</v>
      </c>
      <c r="F12" s="192" t="s">
        <v>367</v>
      </c>
      <c r="G12" s="194" t="s">
        <v>453</v>
      </c>
      <c r="H12" s="276">
        <f t="shared" si="0"/>
        <v>22080</v>
      </c>
    </row>
    <row r="13" spans="1:8">
      <c r="A13" s="191">
        <v>10</v>
      </c>
      <c r="B13" s="192" t="s">
        <v>356</v>
      </c>
      <c r="C13" s="165">
        <v>552</v>
      </c>
      <c r="D13" s="193">
        <v>1</v>
      </c>
      <c r="E13" s="193">
        <v>12</v>
      </c>
      <c r="F13" s="192" t="s">
        <v>367</v>
      </c>
      <c r="G13" s="194" t="s">
        <v>454</v>
      </c>
      <c r="H13" s="276">
        <f t="shared" si="0"/>
        <v>6624</v>
      </c>
    </row>
    <row r="14" spans="1:8">
      <c r="A14" s="191">
        <v>11</v>
      </c>
      <c r="B14" s="192" t="s">
        <v>36</v>
      </c>
      <c r="C14" s="165">
        <v>500</v>
      </c>
      <c r="D14" s="193">
        <v>1</v>
      </c>
      <c r="E14" s="193">
        <v>12</v>
      </c>
      <c r="F14" s="192" t="s">
        <v>367</v>
      </c>
      <c r="G14" s="194" t="s">
        <v>461</v>
      </c>
      <c r="H14" s="276">
        <f t="shared" si="0"/>
        <v>6000</v>
      </c>
    </row>
    <row r="15" spans="1:8">
      <c r="A15" s="191">
        <v>12</v>
      </c>
      <c r="B15" s="192" t="s">
        <v>281</v>
      </c>
      <c r="C15" s="165">
        <v>276</v>
      </c>
      <c r="D15" s="193">
        <v>1</v>
      </c>
      <c r="E15" s="193">
        <v>12</v>
      </c>
      <c r="F15" s="192" t="s">
        <v>367</v>
      </c>
      <c r="G15" s="194" t="s">
        <v>460</v>
      </c>
      <c r="H15" s="276">
        <f t="shared" si="0"/>
        <v>3312</v>
      </c>
    </row>
    <row r="16" spans="1:8" ht="22.5">
      <c r="A16" s="191">
        <v>13</v>
      </c>
      <c r="B16" s="192" t="s">
        <v>139</v>
      </c>
      <c r="C16" s="165">
        <v>200</v>
      </c>
      <c r="D16" s="193">
        <v>1</v>
      </c>
      <c r="E16" s="193">
        <v>12</v>
      </c>
      <c r="F16" s="192" t="s">
        <v>367</v>
      </c>
      <c r="G16" s="194" t="s">
        <v>459</v>
      </c>
      <c r="H16" s="276">
        <f t="shared" si="0"/>
        <v>2400</v>
      </c>
    </row>
    <row r="17" spans="1:12" ht="22.5">
      <c r="A17" s="191">
        <v>14</v>
      </c>
      <c r="B17" s="192" t="s">
        <v>138</v>
      </c>
      <c r="C17" s="165">
        <v>276</v>
      </c>
      <c r="D17" s="193">
        <v>1</v>
      </c>
      <c r="E17" s="193">
        <v>12</v>
      </c>
      <c r="F17" s="192" t="s">
        <v>367</v>
      </c>
      <c r="G17" s="194" t="s">
        <v>458</v>
      </c>
      <c r="H17" s="276">
        <f t="shared" si="0"/>
        <v>3312</v>
      </c>
    </row>
    <row r="18" spans="1:12" ht="22.5">
      <c r="A18" s="191">
        <v>15</v>
      </c>
      <c r="B18" s="192" t="s">
        <v>68</v>
      </c>
      <c r="C18" s="165">
        <v>300</v>
      </c>
      <c r="D18" s="193">
        <v>1</v>
      </c>
      <c r="E18" s="193">
        <v>12</v>
      </c>
      <c r="F18" s="192" t="s">
        <v>367</v>
      </c>
      <c r="G18" s="194" t="s">
        <v>455</v>
      </c>
      <c r="H18" s="276">
        <f t="shared" si="0"/>
        <v>3600</v>
      </c>
    </row>
    <row r="19" spans="1:12" ht="22.5">
      <c r="A19" s="191">
        <v>16</v>
      </c>
      <c r="B19" s="192" t="s">
        <v>294</v>
      </c>
      <c r="C19" s="165">
        <v>950</v>
      </c>
      <c r="D19" s="193">
        <v>1</v>
      </c>
      <c r="E19" s="193">
        <v>12</v>
      </c>
      <c r="F19" s="192" t="s">
        <v>367</v>
      </c>
      <c r="G19" s="194" t="s">
        <v>450</v>
      </c>
      <c r="H19" s="276">
        <f t="shared" si="0"/>
        <v>11400</v>
      </c>
    </row>
    <row r="20" spans="1:12" ht="22.5">
      <c r="A20" s="191">
        <v>17</v>
      </c>
      <c r="B20" s="192" t="s">
        <v>195</v>
      </c>
      <c r="C20" s="165">
        <v>150</v>
      </c>
      <c r="D20" s="193">
        <v>1</v>
      </c>
      <c r="E20" s="193">
        <v>12</v>
      </c>
      <c r="F20" s="192" t="s">
        <v>367</v>
      </c>
      <c r="G20" s="194" t="s">
        <v>447</v>
      </c>
      <c r="H20" s="276">
        <f t="shared" si="0"/>
        <v>1800</v>
      </c>
    </row>
    <row r="21" spans="1:12" ht="22.5">
      <c r="A21" s="191">
        <v>18</v>
      </c>
      <c r="B21" s="192" t="s">
        <v>70</v>
      </c>
      <c r="C21" s="165">
        <v>1473.6666666000001</v>
      </c>
      <c r="D21" s="193">
        <v>1</v>
      </c>
      <c r="E21" s="193">
        <v>12</v>
      </c>
      <c r="F21" s="192" t="s">
        <v>367</v>
      </c>
      <c r="G21" s="194" t="s">
        <v>451</v>
      </c>
      <c r="H21" s="276">
        <f t="shared" si="0"/>
        <v>17683.999999200001</v>
      </c>
    </row>
    <row r="22" spans="1:12" ht="22.5">
      <c r="A22" s="191">
        <v>19</v>
      </c>
      <c r="B22" s="192" t="s">
        <v>78</v>
      </c>
      <c r="C22" s="165">
        <v>92</v>
      </c>
      <c r="D22" s="193">
        <v>1</v>
      </c>
      <c r="E22" s="193">
        <v>12</v>
      </c>
      <c r="F22" s="192" t="s">
        <v>367</v>
      </c>
      <c r="G22" s="194" t="s">
        <v>456</v>
      </c>
      <c r="H22" s="276">
        <f t="shared" si="0"/>
        <v>1104</v>
      </c>
    </row>
    <row r="23" spans="1:12" ht="33.75">
      <c r="A23" s="191">
        <v>20</v>
      </c>
      <c r="B23" s="192" t="s">
        <v>71</v>
      </c>
      <c r="C23" s="165">
        <v>1500</v>
      </c>
      <c r="D23" s="193">
        <v>1</v>
      </c>
      <c r="E23" s="193">
        <v>12</v>
      </c>
      <c r="F23" s="192" t="s">
        <v>367</v>
      </c>
      <c r="G23" s="194" t="s">
        <v>462</v>
      </c>
      <c r="H23" s="276">
        <f t="shared" si="0"/>
        <v>18000</v>
      </c>
    </row>
    <row r="24" spans="1:12">
      <c r="A24" s="191">
        <v>21</v>
      </c>
      <c r="B24" s="192" t="s">
        <v>89</v>
      </c>
      <c r="C24" s="165">
        <v>135</v>
      </c>
      <c r="D24" s="193">
        <v>1</v>
      </c>
      <c r="E24" s="193">
        <v>12</v>
      </c>
      <c r="F24" s="192" t="s">
        <v>367</v>
      </c>
      <c r="G24" s="194" t="s">
        <v>457</v>
      </c>
      <c r="H24" s="276">
        <f t="shared" si="0"/>
        <v>1620</v>
      </c>
    </row>
    <row r="25" spans="1:12" ht="22.5">
      <c r="A25" s="191">
        <v>22</v>
      </c>
      <c r="B25" s="192" t="s">
        <v>70</v>
      </c>
      <c r="C25" s="165">
        <v>1591.56</v>
      </c>
      <c r="D25" s="193">
        <v>13</v>
      </c>
      <c r="E25" s="193">
        <v>24</v>
      </c>
      <c r="F25" s="192" t="s">
        <v>367</v>
      </c>
      <c r="G25" s="194" t="s">
        <v>451</v>
      </c>
      <c r="H25" s="276">
        <f t="shared" si="0"/>
        <v>19098.72</v>
      </c>
    </row>
    <row r="26" spans="1:12" ht="22.5">
      <c r="A26" s="191">
        <v>23</v>
      </c>
      <c r="B26" s="192" t="s">
        <v>294</v>
      </c>
      <c r="C26" s="165">
        <v>1039.17355</v>
      </c>
      <c r="D26" s="193">
        <v>13</v>
      </c>
      <c r="E26" s="193">
        <v>24</v>
      </c>
      <c r="F26" s="192" t="s">
        <v>367</v>
      </c>
      <c r="G26" s="194" t="s">
        <v>450</v>
      </c>
      <c r="H26" s="276">
        <f t="shared" si="0"/>
        <v>12470.0826</v>
      </c>
    </row>
    <row r="27" spans="1:12" ht="22.5">
      <c r="A27" s="191">
        <v>24</v>
      </c>
      <c r="B27" s="192" t="s">
        <v>76</v>
      </c>
      <c r="C27" s="165">
        <v>162</v>
      </c>
      <c r="D27" s="193">
        <v>13</v>
      </c>
      <c r="E27" s="193">
        <v>24</v>
      </c>
      <c r="F27" s="192" t="s">
        <v>367</v>
      </c>
      <c r="G27" s="194" t="s">
        <v>447</v>
      </c>
      <c r="H27" s="276">
        <f t="shared" si="0"/>
        <v>1944</v>
      </c>
    </row>
    <row r="28" spans="1:12" ht="22.5">
      <c r="A28" s="191">
        <v>25</v>
      </c>
      <c r="B28" s="192" t="s">
        <v>74</v>
      </c>
      <c r="C28" s="165">
        <v>75.599999999999994</v>
      </c>
      <c r="D28" s="193">
        <v>13</v>
      </c>
      <c r="E28" s="193">
        <v>24</v>
      </c>
      <c r="F28" s="192" t="s">
        <v>367</v>
      </c>
      <c r="G28" s="194" t="s">
        <v>447</v>
      </c>
      <c r="H28" s="276">
        <f t="shared" si="0"/>
        <v>907.19999999999993</v>
      </c>
    </row>
    <row r="29" spans="1:12" ht="22.5">
      <c r="A29" s="191">
        <v>26</v>
      </c>
      <c r="B29" s="192" t="s">
        <v>174</v>
      </c>
      <c r="C29" s="165">
        <v>100</v>
      </c>
      <c r="D29" s="193">
        <v>13</v>
      </c>
      <c r="E29" s="193">
        <v>24</v>
      </c>
      <c r="F29" s="192" t="s">
        <v>367</v>
      </c>
      <c r="G29" s="194" t="s">
        <v>447</v>
      </c>
      <c r="H29" s="276">
        <f t="shared" si="0"/>
        <v>1200</v>
      </c>
    </row>
    <row r="30" spans="1:12">
      <c r="A30" s="191">
        <v>27</v>
      </c>
      <c r="B30" s="192" t="s">
        <v>175</v>
      </c>
      <c r="C30" s="165">
        <v>864</v>
      </c>
      <c r="D30" s="193">
        <v>13</v>
      </c>
      <c r="E30" s="193">
        <v>24</v>
      </c>
      <c r="F30" s="192" t="s">
        <v>367</v>
      </c>
      <c r="G30" s="194" t="s">
        <v>448</v>
      </c>
      <c r="H30" s="276">
        <f t="shared" si="0"/>
        <v>10368</v>
      </c>
    </row>
    <row r="31" spans="1:12">
      <c r="A31" s="191">
        <v>28</v>
      </c>
      <c r="B31" s="192" t="s">
        <v>189</v>
      </c>
      <c r="C31" s="165">
        <v>150</v>
      </c>
      <c r="D31" s="193">
        <v>13</v>
      </c>
      <c r="E31" s="193">
        <v>24</v>
      </c>
      <c r="F31" s="192" t="s">
        <v>367</v>
      </c>
      <c r="G31" s="194" t="s">
        <v>449</v>
      </c>
      <c r="H31" s="276">
        <f t="shared" si="0"/>
        <v>1800</v>
      </c>
      <c r="L31" s="309"/>
    </row>
    <row r="32" spans="1:12">
      <c r="A32" s="191">
        <v>29</v>
      </c>
      <c r="B32" s="192" t="s">
        <v>38</v>
      </c>
      <c r="C32" s="165">
        <v>2500</v>
      </c>
      <c r="D32" s="193">
        <v>13</v>
      </c>
      <c r="E32" s="193">
        <v>24</v>
      </c>
      <c r="F32" s="192" t="s">
        <v>367</v>
      </c>
      <c r="G32" s="194" t="s">
        <v>452</v>
      </c>
      <c r="H32" s="276">
        <f t="shared" si="0"/>
        <v>30000</v>
      </c>
    </row>
    <row r="33" spans="1:8">
      <c r="A33" s="191">
        <v>30</v>
      </c>
      <c r="B33" s="192" t="s">
        <v>37</v>
      </c>
      <c r="C33" s="165">
        <v>2000</v>
      </c>
      <c r="D33" s="193">
        <v>13</v>
      </c>
      <c r="E33" s="193">
        <v>24</v>
      </c>
      <c r="F33" s="192" t="s">
        <v>367</v>
      </c>
      <c r="G33" s="194" t="s">
        <v>453</v>
      </c>
      <c r="H33" s="276">
        <f t="shared" si="0"/>
        <v>24000</v>
      </c>
    </row>
    <row r="34" spans="1:8">
      <c r="A34" s="191">
        <v>31</v>
      </c>
      <c r="B34" s="192" t="s">
        <v>356</v>
      </c>
      <c r="C34" s="165">
        <v>600</v>
      </c>
      <c r="D34" s="193">
        <v>13</v>
      </c>
      <c r="E34" s="193">
        <v>24</v>
      </c>
      <c r="F34" s="192" t="s">
        <v>367</v>
      </c>
      <c r="G34" s="194" t="s">
        <v>454</v>
      </c>
      <c r="H34" s="276">
        <f t="shared" si="0"/>
        <v>7200</v>
      </c>
    </row>
    <row r="35" spans="1:8">
      <c r="A35" s="191">
        <v>32</v>
      </c>
      <c r="B35" s="192" t="s">
        <v>36</v>
      </c>
      <c r="C35" s="165">
        <v>540</v>
      </c>
      <c r="D35" s="193">
        <v>13</v>
      </c>
      <c r="E35" s="193">
        <v>24</v>
      </c>
      <c r="F35" s="192" t="s">
        <v>367</v>
      </c>
      <c r="G35" s="194" t="s">
        <v>461</v>
      </c>
      <c r="H35" s="276">
        <f t="shared" si="0"/>
        <v>6480</v>
      </c>
    </row>
    <row r="36" spans="1:8">
      <c r="A36" s="191">
        <v>33</v>
      </c>
      <c r="B36" s="192" t="s">
        <v>281</v>
      </c>
      <c r="C36" s="165">
        <v>300</v>
      </c>
      <c r="D36" s="193">
        <v>13</v>
      </c>
      <c r="E36" s="193">
        <v>24</v>
      </c>
      <c r="F36" s="192" t="s">
        <v>367</v>
      </c>
      <c r="G36" s="194" t="s">
        <v>460</v>
      </c>
      <c r="H36" s="276">
        <f t="shared" si="0"/>
        <v>3600</v>
      </c>
    </row>
    <row r="37" spans="1:8" ht="22.5">
      <c r="A37" s="191">
        <v>34</v>
      </c>
      <c r="B37" s="192" t="s">
        <v>139</v>
      </c>
      <c r="C37" s="165">
        <v>216</v>
      </c>
      <c r="D37" s="193">
        <v>13</v>
      </c>
      <c r="E37" s="193">
        <v>24</v>
      </c>
      <c r="F37" s="192" t="s">
        <v>367</v>
      </c>
      <c r="G37" s="194" t="s">
        <v>459</v>
      </c>
      <c r="H37" s="276">
        <f t="shared" si="0"/>
        <v>2592</v>
      </c>
    </row>
    <row r="38" spans="1:8" ht="22.5">
      <c r="A38" s="191">
        <v>35</v>
      </c>
      <c r="B38" s="192" t="s">
        <v>138</v>
      </c>
      <c r="C38" s="165">
        <v>300</v>
      </c>
      <c r="D38" s="193">
        <v>13</v>
      </c>
      <c r="E38" s="193">
        <v>24</v>
      </c>
      <c r="F38" s="192" t="s">
        <v>367</v>
      </c>
      <c r="G38" s="194" t="s">
        <v>458</v>
      </c>
      <c r="H38" s="276">
        <f t="shared" si="0"/>
        <v>3600</v>
      </c>
    </row>
    <row r="39" spans="1:8" ht="22.5">
      <c r="A39" s="191">
        <v>36</v>
      </c>
      <c r="B39" s="192" t="s">
        <v>68</v>
      </c>
      <c r="C39" s="165">
        <v>324</v>
      </c>
      <c r="D39" s="193">
        <v>13</v>
      </c>
      <c r="E39" s="193">
        <v>24</v>
      </c>
      <c r="F39" s="192" t="s">
        <v>367</v>
      </c>
      <c r="G39" s="194" t="s">
        <v>455</v>
      </c>
      <c r="H39" s="276">
        <f t="shared" si="0"/>
        <v>3888</v>
      </c>
    </row>
    <row r="40" spans="1:8" ht="33.75">
      <c r="A40" s="191">
        <v>37</v>
      </c>
      <c r="B40" s="192" t="s">
        <v>71</v>
      </c>
      <c r="C40" s="165">
        <v>1620</v>
      </c>
      <c r="D40" s="193">
        <v>13</v>
      </c>
      <c r="E40" s="193">
        <v>24</v>
      </c>
      <c r="F40" s="192" t="s">
        <v>367</v>
      </c>
      <c r="G40" s="194" t="s">
        <v>462</v>
      </c>
      <c r="H40" s="276">
        <f t="shared" si="0"/>
        <v>19440</v>
      </c>
    </row>
    <row r="41" spans="1:8" ht="22.5">
      <c r="A41" s="191">
        <v>38</v>
      </c>
      <c r="B41" s="192" t="s">
        <v>195</v>
      </c>
      <c r="C41" s="165">
        <v>162</v>
      </c>
      <c r="D41" s="193">
        <v>13</v>
      </c>
      <c r="E41" s="193">
        <v>24</v>
      </c>
      <c r="F41" s="192" t="s">
        <v>367</v>
      </c>
      <c r="G41" s="194" t="s">
        <v>447</v>
      </c>
      <c r="H41" s="276">
        <f t="shared" si="0"/>
        <v>1944</v>
      </c>
    </row>
    <row r="42" spans="1:8" ht="22.5">
      <c r="A42" s="191">
        <v>39</v>
      </c>
      <c r="B42" s="192" t="s">
        <v>188</v>
      </c>
      <c r="C42" s="165">
        <v>264</v>
      </c>
      <c r="D42" s="193">
        <v>1</v>
      </c>
      <c r="E42" s="193">
        <v>12</v>
      </c>
      <c r="F42" s="192" t="s">
        <v>367</v>
      </c>
      <c r="G42" s="194" t="s">
        <v>447</v>
      </c>
      <c r="H42" s="276">
        <f t="shared" si="0"/>
        <v>3168</v>
      </c>
    </row>
    <row r="43" spans="1:8" ht="22.5">
      <c r="A43" s="191">
        <v>40</v>
      </c>
      <c r="B43" s="192" t="s">
        <v>78</v>
      </c>
      <c r="C43" s="165">
        <v>100</v>
      </c>
      <c r="D43" s="193">
        <v>13</v>
      </c>
      <c r="E43" s="193">
        <v>24</v>
      </c>
      <c r="F43" s="192" t="s">
        <v>367</v>
      </c>
      <c r="G43" s="194" t="s">
        <v>456</v>
      </c>
      <c r="H43" s="276">
        <f t="shared" si="0"/>
        <v>1200</v>
      </c>
    </row>
    <row r="44" spans="1:8" ht="22.5">
      <c r="A44" s="191">
        <v>41</v>
      </c>
      <c r="B44" s="192" t="s">
        <v>188</v>
      </c>
      <c r="C44" s="165">
        <v>300</v>
      </c>
      <c r="D44" s="193">
        <v>13</v>
      </c>
      <c r="E44" s="193">
        <v>24</v>
      </c>
      <c r="F44" s="192" t="s">
        <v>367</v>
      </c>
      <c r="G44" s="194" t="s">
        <v>447</v>
      </c>
      <c r="H44" s="276">
        <f t="shared" si="0"/>
        <v>3600</v>
      </c>
    </row>
    <row r="45" spans="1:8">
      <c r="A45" s="191">
        <v>42</v>
      </c>
      <c r="B45" s="192" t="s">
        <v>89</v>
      </c>
      <c r="C45" s="165">
        <v>150</v>
      </c>
      <c r="D45" s="193">
        <v>13</v>
      </c>
      <c r="E45" s="193">
        <v>24</v>
      </c>
      <c r="F45" s="192" t="s">
        <v>367</v>
      </c>
      <c r="G45" s="194" t="s">
        <v>457</v>
      </c>
      <c r="H45" s="276">
        <f t="shared" si="0"/>
        <v>1800</v>
      </c>
    </row>
    <row r="46" spans="1:8">
      <c r="A46" s="191">
        <v>43</v>
      </c>
      <c r="B46" s="192" t="s">
        <v>213</v>
      </c>
      <c r="C46" s="165">
        <f>150000/9</f>
        <v>16666.666666666668</v>
      </c>
      <c r="D46" s="193">
        <v>1</v>
      </c>
      <c r="E46" s="193">
        <v>9</v>
      </c>
      <c r="F46" s="192" t="s">
        <v>414</v>
      </c>
      <c r="G46" s="194" t="s">
        <v>423</v>
      </c>
      <c r="H46" s="276">
        <f t="shared" si="0"/>
        <v>150000</v>
      </c>
    </row>
    <row r="47" spans="1:8" ht="22.5">
      <c r="A47" s="191">
        <v>44</v>
      </c>
      <c r="B47" s="192" t="s">
        <v>213</v>
      </c>
      <c r="C47" s="165">
        <f>40000/9</f>
        <v>4444.4444444444443</v>
      </c>
      <c r="D47" s="193">
        <v>1</v>
      </c>
      <c r="E47" s="193">
        <v>9</v>
      </c>
      <c r="F47" s="192" t="s">
        <v>414</v>
      </c>
      <c r="G47" s="194" t="s">
        <v>424</v>
      </c>
      <c r="H47" s="276">
        <f t="shared" si="0"/>
        <v>40000</v>
      </c>
    </row>
    <row r="48" spans="1:8" ht="33.75">
      <c r="A48" s="191">
        <v>45</v>
      </c>
      <c r="B48" s="192" t="s">
        <v>194</v>
      </c>
      <c r="C48" s="165">
        <v>16666.666666666668</v>
      </c>
      <c r="D48" s="193">
        <v>3</v>
      </c>
      <c r="E48" s="193">
        <v>12</v>
      </c>
      <c r="F48" s="192" t="s">
        <v>413</v>
      </c>
      <c r="G48" s="194" t="s">
        <v>425</v>
      </c>
      <c r="H48" s="276">
        <f t="shared" si="0"/>
        <v>166666.66666666669</v>
      </c>
    </row>
    <row r="49" spans="1:8" ht="33.75">
      <c r="A49" s="191">
        <v>46</v>
      </c>
      <c r="B49" s="192" t="s">
        <v>194</v>
      </c>
      <c r="C49" s="165">
        <v>17500</v>
      </c>
      <c r="D49" s="193">
        <v>13</v>
      </c>
      <c r="E49" s="193">
        <v>24</v>
      </c>
      <c r="F49" s="192" t="s">
        <v>413</v>
      </c>
      <c r="G49" s="194" t="s">
        <v>425</v>
      </c>
      <c r="H49" s="276">
        <f t="shared" si="0"/>
        <v>210000</v>
      </c>
    </row>
    <row r="50" spans="1:8">
      <c r="A50" s="191">
        <v>47</v>
      </c>
      <c r="B50" s="192" t="s">
        <v>196</v>
      </c>
      <c r="C50" s="165">
        <f>295000/3</f>
        <v>98333.333333333328</v>
      </c>
      <c r="D50" s="193">
        <v>1</v>
      </c>
      <c r="E50" s="193">
        <v>3</v>
      </c>
      <c r="F50" s="192" t="s">
        <v>414</v>
      </c>
      <c r="G50" s="194" t="s">
        <v>426</v>
      </c>
      <c r="H50" s="276">
        <f t="shared" si="0"/>
        <v>295000</v>
      </c>
    </row>
    <row r="51" spans="1:8">
      <c r="A51" s="191">
        <v>48</v>
      </c>
      <c r="B51" s="192" t="s">
        <v>196</v>
      </c>
      <c r="C51" s="165">
        <f>150000/5</f>
        <v>30000</v>
      </c>
      <c r="D51" s="193">
        <v>1</v>
      </c>
      <c r="E51" s="193">
        <v>5</v>
      </c>
      <c r="F51" s="192" t="s">
        <v>414</v>
      </c>
      <c r="G51" s="194" t="s">
        <v>427</v>
      </c>
      <c r="H51" s="276">
        <f t="shared" si="0"/>
        <v>150000</v>
      </c>
    </row>
    <row r="52" spans="1:8">
      <c r="A52" s="191">
        <v>49</v>
      </c>
      <c r="B52" s="192" t="s">
        <v>71</v>
      </c>
      <c r="C52" s="165">
        <v>3333.3333333333335</v>
      </c>
      <c r="D52" s="193">
        <v>2</v>
      </c>
      <c r="E52" s="193">
        <v>12</v>
      </c>
      <c r="F52" s="192" t="s">
        <v>413</v>
      </c>
      <c r="G52" s="194" t="s">
        <v>428</v>
      </c>
      <c r="H52" s="276">
        <f t="shared" si="0"/>
        <v>36666.666666666672</v>
      </c>
    </row>
    <row r="53" spans="1:8">
      <c r="A53" s="191">
        <v>50</v>
      </c>
      <c r="B53" s="192" t="s">
        <v>213</v>
      </c>
      <c r="C53" s="165">
        <f>150000/9</f>
        <v>16666.666666666668</v>
      </c>
      <c r="D53" s="193">
        <v>13</v>
      </c>
      <c r="E53" s="193">
        <v>21</v>
      </c>
      <c r="F53" s="192" t="s">
        <v>414</v>
      </c>
      <c r="G53" s="194" t="s">
        <v>429</v>
      </c>
      <c r="H53" s="276">
        <f t="shared" si="0"/>
        <v>150000</v>
      </c>
    </row>
    <row r="54" spans="1:8" ht="22.5">
      <c r="A54" s="191">
        <v>51</v>
      </c>
      <c r="B54" s="192" t="s">
        <v>213</v>
      </c>
      <c r="C54" s="165">
        <f>40000/9</f>
        <v>4444.4444444444443</v>
      </c>
      <c r="D54" s="193">
        <v>13</v>
      </c>
      <c r="E54" s="193">
        <v>21</v>
      </c>
      <c r="F54" s="192" t="s">
        <v>414</v>
      </c>
      <c r="G54" s="194" t="s">
        <v>430</v>
      </c>
      <c r="H54" s="276">
        <f t="shared" si="0"/>
        <v>40000</v>
      </c>
    </row>
    <row r="55" spans="1:8">
      <c r="A55" s="191">
        <v>52</v>
      </c>
      <c r="B55" s="192" t="s">
        <v>215</v>
      </c>
      <c r="C55" s="165">
        <v>0</v>
      </c>
      <c r="D55" s="193">
        <v>1</v>
      </c>
      <c r="E55" s="193">
        <v>12</v>
      </c>
      <c r="F55" s="192" t="s">
        <v>414</v>
      </c>
      <c r="G55" s="194"/>
      <c r="H55" s="276">
        <f t="shared" si="0"/>
        <v>0</v>
      </c>
    </row>
    <row r="56" spans="1:8" ht="45">
      <c r="A56" s="191">
        <v>53</v>
      </c>
      <c r="B56" s="192" t="s">
        <v>196</v>
      </c>
      <c r="C56" s="165">
        <v>8333.3333333333339</v>
      </c>
      <c r="D56" s="193">
        <v>1</v>
      </c>
      <c r="E56" s="193">
        <v>24</v>
      </c>
      <c r="F56" s="192" t="s">
        <v>413</v>
      </c>
      <c r="G56" s="194" t="s">
        <v>431</v>
      </c>
      <c r="H56" s="276">
        <f t="shared" si="0"/>
        <v>200000</v>
      </c>
    </row>
    <row r="57" spans="1:8">
      <c r="A57" s="191">
        <v>54</v>
      </c>
      <c r="B57" s="192" t="s">
        <v>71</v>
      </c>
      <c r="C57" s="165">
        <v>4000</v>
      </c>
      <c r="D57" s="193">
        <v>2</v>
      </c>
      <c r="E57" s="193">
        <v>24</v>
      </c>
      <c r="F57" s="192" t="s">
        <v>413</v>
      </c>
      <c r="G57" s="194" t="s">
        <v>432</v>
      </c>
      <c r="H57" s="276">
        <f t="shared" si="0"/>
        <v>92000</v>
      </c>
    </row>
    <row r="58" spans="1:8">
      <c r="A58" s="191">
        <v>55</v>
      </c>
      <c r="B58" s="192" t="s">
        <v>79</v>
      </c>
      <c r="C58" s="165">
        <f>(37469.6+5797.07)/10</f>
        <v>4326.6669999999995</v>
      </c>
      <c r="D58" s="193">
        <v>3</v>
      </c>
      <c r="E58" s="193">
        <v>12</v>
      </c>
      <c r="F58" s="192" t="s">
        <v>413</v>
      </c>
      <c r="G58" s="194" t="s">
        <v>433</v>
      </c>
      <c r="H58" s="276">
        <f t="shared" si="0"/>
        <v>43266.67</v>
      </c>
    </row>
    <row r="59" spans="1:8">
      <c r="A59" s="191">
        <v>56</v>
      </c>
      <c r="B59" s="192" t="s">
        <v>79</v>
      </c>
      <c r="C59" s="165">
        <f>(67032+468)/12</f>
        <v>5625</v>
      </c>
      <c r="D59" s="193">
        <v>13</v>
      </c>
      <c r="E59" s="193">
        <v>24</v>
      </c>
      <c r="F59" s="192" t="s">
        <v>413</v>
      </c>
      <c r="G59" s="194" t="s">
        <v>433</v>
      </c>
      <c r="H59" s="276">
        <f t="shared" si="0"/>
        <v>67500</v>
      </c>
    </row>
    <row r="60" spans="1:8" ht="22.5">
      <c r="A60" s="191">
        <v>57</v>
      </c>
      <c r="B60" s="192" t="s">
        <v>294</v>
      </c>
      <c r="C60" s="165">
        <f>(35077.56-1178.32)</f>
        <v>33899.24</v>
      </c>
      <c r="D60" s="193">
        <v>14</v>
      </c>
      <c r="E60" s="193">
        <v>14</v>
      </c>
      <c r="F60" s="192" t="s">
        <v>414</v>
      </c>
      <c r="G60" s="194" t="s">
        <v>468</v>
      </c>
      <c r="H60" s="276">
        <f t="shared" si="0"/>
        <v>33899.24</v>
      </c>
    </row>
    <row r="61" spans="1:8" hidden="1">
      <c r="A61" s="191">
        <v>58</v>
      </c>
      <c r="B61" s="192"/>
      <c r="C61" s="165"/>
      <c r="D61" s="193"/>
      <c r="E61" s="193"/>
      <c r="F61" s="192"/>
      <c r="G61" s="194"/>
      <c r="H61" s="276">
        <f t="shared" si="0"/>
        <v>0</v>
      </c>
    </row>
    <row r="62" spans="1:8" hidden="1">
      <c r="A62" s="191">
        <v>59</v>
      </c>
      <c r="B62" s="192"/>
      <c r="C62" s="165"/>
      <c r="D62" s="193"/>
      <c r="E62" s="193"/>
      <c r="F62" s="192"/>
      <c r="G62" s="194"/>
      <c r="H62" s="276">
        <f t="shared" si="0"/>
        <v>0</v>
      </c>
    </row>
    <row r="63" spans="1:8" hidden="1">
      <c r="A63" s="191">
        <v>60</v>
      </c>
      <c r="B63" s="192"/>
      <c r="C63" s="165"/>
      <c r="D63" s="193"/>
      <c r="E63" s="193"/>
      <c r="F63" s="192"/>
      <c r="G63" s="194"/>
      <c r="H63" s="276">
        <f t="shared" si="0"/>
        <v>0</v>
      </c>
    </row>
    <row r="64" spans="1:8" hidden="1">
      <c r="A64" s="191">
        <v>61</v>
      </c>
      <c r="B64" s="192"/>
      <c r="C64" s="165"/>
      <c r="D64" s="193"/>
      <c r="E64" s="193"/>
      <c r="F64" s="192"/>
      <c r="G64" s="194"/>
      <c r="H64" s="276">
        <f t="shared" si="0"/>
        <v>0</v>
      </c>
    </row>
    <row r="65" spans="1:8" hidden="1">
      <c r="A65" s="191">
        <v>62</v>
      </c>
      <c r="B65" s="192"/>
      <c r="C65" s="165"/>
      <c r="D65" s="193"/>
      <c r="E65" s="193"/>
      <c r="F65" s="192"/>
      <c r="G65" s="194"/>
      <c r="H65" s="276">
        <f t="shared" si="0"/>
        <v>0</v>
      </c>
    </row>
    <row r="66" spans="1:8" hidden="1">
      <c r="A66" s="191">
        <v>63</v>
      </c>
      <c r="B66" s="192"/>
      <c r="C66" s="165"/>
      <c r="D66" s="193"/>
      <c r="E66" s="193"/>
      <c r="F66" s="192"/>
      <c r="G66" s="194"/>
      <c r="H66" s="276">
        <f t="shared" si="0"/>
        <v>0</v>
      </c>
    </row>
    <row r="67" spans="1:8" hidden="1">
      <c r="A67" s="191">
        <v>64</v>
      </c>
      <c r="B67" s="192"/>
      <c r="C67" s="165"/>
      <c r="D67" s="193"/>
      <c r="E67" s="193"/>
      <c r="F67" s="192"/>
      <c r="G67" s="194"/>
      <c r="H67" s="276">
        <f t="shared" si="0"/>
        <v>0</v>
      </c>
    </row>
    <row r="68" spans="1:8" hidden="1">
      <c r="A68" s="191">
        <v>65</v>
      </c>
      <c r="B68" s="192"/>
      <c r="C68" s="165"/>
      <c r="D68" s="193"/>
      <c r="E68" s="193"/>
      <c r="F68" s="192"/>
      <c r="G68" s="194"/>
      <c r="H68" s="276">
        <f t="shared" si="0"/>
        <v>0</v>
      </c>
    </row>
    <row r="69" spans="1:8" hidden="1">
      <c r="A69" s="191">
        <v>66</v>
      </c>
      <c r="B69" s="192"/>
      <c r="C69" s="165"/>
      <c r="D69" s="193"/>
      <c r="E69" s="193"/>
      <c r="F69" s="192"/>
      <c r="G69" s="194"/>
      <c r="H69" s="276">
        <f t="shared" ref="H69:H132" si="1">(E69-D69+1)*C69</f>
        <v>0</v>
      </c>
    </row>
    <row r="70" spans="1:8" hidden="1">
      <c r="A70" s="191">
        <v>67</v>
      </c>
      <c r="B70" s="192"/>
      <c r="C70" s="165"/>
      <c r="D70" s="193"/>
      <c r="E70" s="193"/>
      <c r="F70" s="192"/>
      <c r="G70" s="194"/>
      <c r="H70" s="276">
        <f t="shared" si="1"/>
        <v>0</v>
      </c>
    </row>
    <row r="71" spans="1:8" hidden="1">
      <c r="A71" s="191">
        <v>68</v>
      </c>
      <c r="B71" s="192"/>
      <c r="C71" s="165"/>
      <c r="D71" s="193"/>
      <c r="E71" s="193"/>
      <c r="F71" s="192"/>
      <c r="G71" s="194"/>
      <c r="H71" s="276">
        <f t="shared" si="1"/>
        <v>0</v>
      </c>
    </row>
    <row r="72" spans="1:8" hidden="1">
      <c r="A72" s="191">
        <v>69</v>
      </c>
      <c r="B72" s="192"/>
      <c r="C72" s="165"/>
      <c r="D72" s="193"/>
      <c r="E72" s="193"/>
      <c r="F72" s="192"/>
      <c r="G72" s="194"/>
      <c r="H72" s="276">
        <f t="shared" si="1"/>
        <v>0</v>
      </c>
    </row>
    <row r="73" spans="1:8" hidden="1">
      <c r="A73" s="191">
        <v>70</v>
      </c>
      <c r="B73" s="192"/>
      <c r="C73" s="165"/>
      <c r="D73" s="193"/>
      <c r="E73" s="193"/>
      <c r="F73" s="192"/>
      <c r="G73" s="194"/>
      <c r="H73" s="276">
        <f t="shared" si="1"/>
        <v>0</v>
      </c>
    </row>
    <row r="74" spans="1:8" hidden="1">
      <c r="A74" s="191">
        <v>71</v>
      </c>
      <c r="B74" s="192"/>
      <c r="C74" s="165"/>
      <c r="D74" s="193"/>
      <c r="E74" s="193"/>
      <c r="F74" s="192"/>
      <c r="G74" s="194"/>
      <c r="H74" s="276">
        <f t="shared" si="1"/>
        <v>0</v>
      </c>
    </row>
    <row r="75" spans="1:8" hidden="1">
      <c r="A75" s="191">
        <v>72</v>
      </c>
      <c r="B75" s="192"/>
      <c r="C75" s="165"/>
      <c r="D75" s="193"/>
      <c r="E75" s="193"/>
      <c r="F75" s="192"/>
      <c r="G75" s="194"/>
      <c r="H75" s="276">
        <f t="shared" si="1"/>
        <v>0</v>
      </c>
    </row>
    <row r="76" spans="1:8" hidden="1">
      <c r="A76" s="191">
        <v>73</v>
      </c>
      <c r="B76" s="192"/>
      <c r="C76" s="165"/>
      <c r="D76" s="193"/>
      <c r="E76" s="193"/>
      <c r="F76" s="192"/>
      <c r="G76" s="194"/>
      <c r="H76" s="276">
        <f t="shared" si="1"/>
        <v>0</v>
      </c>
    </row>
    <row r="77" spans="1:8" hidden="1">
      <c r="A77" s="191">
        <v>74</v>
      </c>
      <c r="B77" s="192"/>
      <c r="C77" s="165"/>
      <c r="D77" s="193"/>
      <c r="E77" s="193"/>
      <c r="F77" s="192"/>
      <c r="G77" s="194"/>
      <c r="H77" s="276">
        <f t="shared" si="1"/>
        <v>0</v>
      </c>
    </row>
    <row r="78" spans="1:8" hidden="1">
      <c r="A78" s="191">
        <v>75</v>
      </c>
      <c r="B78" s="192"/>
      <c r="C78" s="165"/>
      <c r="D78" s="193"/>
      <c r="E78" s="193"/>
      <c r="F78" s="192"/>
      <c r="G78" s="194"/>
      <c r="H78" s="276">
        <f t="shared" si="1"/>
        <v>0</v>
      </c>
    </row>
    <row r="79" spans="1:8" hidden="1">
      <c r="A79" s="191">
        <v>76</v>
      </c>
      <c r="B79" s="192"/>
      <c r="C79" s="165"/>
      <c r="D79" s="193"/>
      <c r="E79" s="193"/>
      <c r="F79" s="192"/>
      <c r="G79" s="194"/>
      <c r="H79" s="276">
        <f t="shared" si="1"/>
        <v>0</v>
      </c>
    </row>
    <row r="80" spans="1:8" hidden="1">
      <c r="A80" s="191">
        <v>77</v>
      </c>
      <c r="B80" s="192"/>
      <c r="C80" s="165"/>
      <c r="D80" s="193"/>
      <c r="E80" s="193"/>
      <c r="F80" s="192"/>
      <c r="G80" s="194"/>
      <c r="H80" s="276">
        <f t="shared" si="1"/>
        <v>0</v>
      </c>
    </row>
    <row r="81" spans="1:8" hidden="1">
      <c r="A81" s="191">
        <v>78</v>
      </c>
      <c r="B81" s="192"/>
      <c r="C81" s="165"/>
      <c r="D81" s="193"/>
      <c r="E81" s="193"/>
      <c r="F81" s="192"/>
      <c r="G81" s="194"/>
      <c r="H81" s="276">
        <f t="shared" si="1"/>
        <v>0</v>
      </c>
    </row>
    <row r="82" spans="1:8" hidden="1">
      <c r="A82" s="191">
        <v>79</v>
      </c>
      <c r="B82" s="192"/>
      <c r="C82" s="165"/>
      <c r="D82" s="193"/>
      <c r="E82" s="193"/>
      <c r="F82" s="192"/>
      <c r="G82" s="194"/>
      <c r="H82" s="276">
        <f t="shared" si="1"/>
        <v>0</v>
      </c>
    </row>
    <row r="83" spans="1:8" hidden="1">
      <c r="A83" s="191">
        <v>80</v>
      </c>
      <c r="B83" s="192"/>
      <c r="C83" s="165"/>
      <c r="D83" s="193"/>
      <c r="E83" s="193"/>
      <c r="F83" s="192"/>
      <c r="G83" s="194"/>
      <c r="H83" s="276">
        <f t="shared" si="1"/>
        <v>0</v>
      </c>
    </row>
    <row r="84" spans="1:8" hidden="1">
      <c r="A84" s="191">
        <v>81</v>
      </c>
      <c r="B84" s="192"/>
      <c r="C84" s="165"/>
      <c r="D84" s="193"/>
      <c r="E84" s="193"/>
      <c r="F84" s="192"/>
      <c r="G84" s="194"/>
      <c r="H84" s="276">
        <f t="shared" si="1"/>
        <v>0</v>
      </c>
    </row>
    <row r="85" spans="1:8" hidden="1">
      <c r="A85" s="191">
        <v>82</v>
      </c>
      <c r="B85" s="192"/>
      <c r="C85" s="165"/>
      <c r="D85" s="193"/>
      <c r="E85" s="193"/>
      <c r="F85" s="192"/>
      <c r="G85" s="194"/>
      <c r="H85" s="276">
        <f t="shared" si="1"/>
        <v>0</v>
      </c>
    </row>
    <row r="86" spans="1:8" hidden="1">
      <c r="A86" s="191">
        <v>83</v>
      </c>
      <c r="B86" s="192"/>
      <c r="C86" s="165"/>
      <c r="D86" s="193"/>
      <c r="E86" s="193"/>
      <c r="F86" s="192"/>
      <c r="G86" s="194"/>
      <c r="H86" s="276">
        <f t="shared" si="1"/>
        <v>0</v>
      </c>
    </row>
    <row r="87" spans="1:8" hidden="1">
      <c r="A87" s="191">
        <v>84</v>
      </c>
      <c r="B87" s="192"/>
      <c r="C87" s="165"/>
      <c r="D87" s="193"/>
      <c r="E87" s="193"/>
      <c r="F87" s="192"/>
      <c r="G87" s="194"/>
      <c r="H87" s="276">
        <f t="shared" si="1"/>
        <v>0</v>
      </c>
    </row>
    <row r="88" spans="1:8" hidden="1">
      <c r="A88" s="191">
        <v>85</v>
      </c>
      <c r="B88" s="192"/>
      <c r="C88" s="165"/>
      <c r="D88" s="193"/>
      <c r="E88" s="193"/>
      <c r="F88" s="192"/>
      <c r="G88" s="194"/>
      <c r="H88" s="276">
        <f t="shared" si="1"/>
        <v>0</v>
      </c>
    </row>
    <row r="89" spans="1:8" hidden="1">
      <c r="A89" s="191">
        <v>86</v>
      </c>
      <c r="B89" s="192"/>
      <c r="C89" s="165"/>
      <c r="D89" s="193"/>
      <c r="E89" s="193"/>
      <c r="F89" s="192"/>
      <c r="G89" s="194"/>
      <c r="H89" s="276">
        <f t="shared" si="1"/>
        <v>0</v>
      </c>
    </row>
    <row r="90" spans="1:8" hidden="1">
      <c r="A90" s="191">
        <v>87</v>
      </c>
      <c r="B90" s="192"/>
      <c r="C90" s="165"/>
      <c r="D90" s="193"/>
      <c r="E90" s="193"/>
      <c r="F90" s="192"/>
      <c r="G90" s="194"/>
      <c r="H90" s="276">
        <f t="shared" si="1"/>
        <v>0</v>
      </c>
    </row>
    <row r="91" spans="1:8" hidden="1">
      <c r="A91" s="191">
        <v>88</v>
      </c>
      <c r="B91" s="192"/>
      <c r="C91" s="165"/>
      <c r="D91" s="193"/>
      <c r="E91" s="193"/>
      <c r="F91" s="192"/>
      <c r="G91" s="194"/>
      <c r="H91" s="276">
        <f t="shared" si="1"/>
        <v>0</v>
      </c>
    </row>
    <row r="92" spans="1:8" hidden="1">
      <c r="A92" s="191">
        <v>89</v>
      </c>
      <c r="B92" s="192"/>
      <c r="C92" s="165"/>
      <c r="D92" s="193"/>
      <c r="E92" s="193"/>
      <c r="F92" s="192"/>
      <c r="G92" s="194"/>
      <c r="H92" s="276">
        <f t="shared" si="1"/>
        <v>0</v>
      </c>
    </row>
    <row r="93" spans="1:8" hidden="1">
      <c r="A93" s="191">
        <v>90</v>
      </c>
      <c r="B93" s="192"/>
      <c r="C93" s="165"/>
      <c r="D93" s="193"/>
      <c r="E93" s="193"/>
      <c r="F93" s="192"/>
      <c r="G93" s="194"/>
      <c r="H93" s="276">
        <f t="shared" si="1"/>
        <v>0</v>
      </c>
    </row>
    <row r="94" spans="1:8" hidden="1">
      <c r="A94" s="191">
        <v>91</v>
      </c>
      <c r="B94" s="192"/>
      <c r="C94" s="165"/>
      <c r="D94" s="193"/>
      <c r="E94" s="193"/>
      <c r="F94" s="192"/>
      <c r="G94" s="194"/>
      <c r="H94" s="276">
        <f t="shared" si="1"/>
        <v>0</v>
      </c>
    </row>
    <row r="95" spans="1:8" hidden="1">
      <c r="A95" s="191">
        <v>92</v>
      </c>
      <c r="B95" s="192"/>
      <c r="C95" s="165"/>
      <c r="D95" s="193"/>
      <c r="E95" s="193"/>
      <c r="F95" s="192"/>
      <c r="G95" s="194"/>
      <c r="H95" s="276">
        <f t="shared" si="1"/>
        <v>0</v>
      </c>
    </row>
    <row r="96" spans="1:8" hidden="1">
      <c r="A96" s="191">
        <v>93</v>
      </c>
      <c r="B96" s="192"/>
      <c r="C96" s="165"/>
      <c r="D96" s="193"/>
      <c r="E96" s="193"/>
      <c r="F96" s="192"/>
      <c r="G96" s="194"/>
      <c r="H96" s="276">
        <f t="shared" si="1"/>
        <v>0</v>
      </c>
    </row>
    <row r="97" spans="1:8" hidden="1">
      <c r="A97" s="191">
        <v>94</v>
      </c>
      <c r="B97" s="192"/>
      <c r="C97" s="165"/>
      <c r="D97" s="193"/>
      <c r="E97" s="193"/>
      <c r="F97" s="192"/>
      <c r="G97" s="194"/>
      <c r="H97" s="276">
        <f t="shared" si="1"/>
        <v>0</v>
      </c>
    </row>
    <row r="98" spans="1:8" hidden="1">
      <c r="A98" s="191">
        <v>95</v>
      </c>
      <c r="B98" s="192"/>
      <c r="C98" s="165"/>
      <c r="D98" s="193"/>
      <c r="E98" s="193"/>
      <c r="F98" s="192"/>
      <c r="G98" s="194"/>
      <c r="H98" s="276">
        <f t="shared" si="1"/>
        <v>0</v>
      </c>
    </row>
    <row r="99" spans="1:8" hidden="1">
      <c r="A99" s="191">
        <v>96</v>
      </c>
      <c r="B99" s="192"/>
      <c r="C99" s="165"/>
      <c r="D99" s="193"/>
      <c r="E99" s="193"/>
      <c r="F99" s="192"/>
      <c r="G99" s="194"/>
      <c r="H99" s="276">
        <f t="shared" si="1"/>
        <v>0</v>
      </c>
    </row>
    <row r="100" spans="1:8" hidden="1">
      <c r="A100" s="191">
        <v>97</v>
      </c>
      <c r="B100" s="192"/>
      <c r="C100" s="165"/>
      <c r="D100" s="193"/>
      <c r="E100" s="193"/>
      <c r="F100" s="192"/>
      <c r="G100" s="194"/>
      <c r="H100" s="276">
        <f t="shared" si="1"/>
        <v>0</v>
      </c>
    </row>
    <row r="101" spans="1:8" hidden="1">
      <c r="A101" s="191">
        <v>98</v>
      </c>
      <c r="B101" s="192"/>
      <c r="C101" s="165"/>
      <c r="D101" s="193"/>
      <c r="E101" s="193"/>
      <c r="F101" s="192"/>
      <c r="G101" s="194"/>
      <c r="H101" s="276">
        <f t="shared" si="1"/>
        <v>0</v>
      </c>
    </row>
    <row r="102" spans="1:8" hidden="1">
      <c r="A102" s="191">
        <v>99</v>
      </c>
      <c r="B102" s="192"/>
      <c r="C102" s="165"/>
      <c r="D102" s="193"/>
      <c r="E102" s="193"/>
      <c r="F102" s="192"/>
      <c r="G102" s="194"/>
      <c r="H102" s="276">
        <f t="shared" si="1"/>
        <v>0</v>
      </c>
    </row>
    <row r="103" spans="1:8" hidden="1">
      <c r="A103" s="191">
        <v>100</v>
      </c>
      <c r="B103" s="192"/>
      <c r="C103" s="165"/>
      <c r="D103" s="193"/>
      <c r="E103" s="193"/>
      <c r="F103" s="192"/>
      <c r="G103" s="194"/>
      <c r="H103" s="276">
        <f t="shared" si="1"/>
        <v>0</v>
      </c>
    </row>
    <row r="104" spans="1:8" hidden="1">
      <c r="A104" s="191">
        <v>101</v>
      </c>
      <c r="B104" s="192"/>
      <c r="C104" s="165"/>
      <c r="D104" s="193"/>
      <c r="E104" s="193"/>
      <c r="F104" s="192"/>
      <c r="G104" s="194"/>
      <c r="H104" s="276">
        <f t="shared" si="1"/>
        <v>0</v>
      </c>
    </row>
    <row r="105" spans="1:8" hidden="1">
      <c r="A105" s="191">
        <v>102</v>
      </c>
      <c r="B105" s="192"/>
      <c r="C105" s="165"/>
      <c r="D105" s="193"/>
      <c r="E105" s="193"/>
      <c r="F105" s="192"/>
      <c r="G105" s="194"/>
      <c r="H105" s="276">
        <f t="shared" si="1"/>
        <v>0</v>
      </c>
    </row>
    <row r="106" spans="1:8" hidden="1">
      <c r="A106" s="191">
        <v>103</v>
      </c>
      <c r="B106" s="192"/>
      <c r="C106" s="165"/>
      <c r="D106" s="193"/>
      <c r="E106" s="193"/>
      <c r="F106" s="192"/>
      <c r="G106" s="194"/>
      <c r="H106" s="276">
        <f t="shared" si="1"/>
        <v>0</v>
      </c>
    </row>
    <row r="107" spans="1:8" hidden="1">
      <c r="A107" s="191">
        <v>104</v>
      </c>
      <c r="B107" s="192"/>
      <c r="C107" s="165"/>
      <c r="D107" s="193"/>
      <c r="E107" s="193"/>
      <c r="F107" s="192"/>
      <c r="G107" s="194"/>
      <c r="H107" s="276">
        <f t="shared" si="1"/>
        <v>0</v>
      </c>
    </row>
    <row r="108" spans="1:8" hidden="1">
      <c r="A108" s="191">
        <v>105</v>
      </c>
      <c r="B108" s="192"/>
      <c r="C108" s="165"/>
      <c r="D108" s="193"/>
      <c r="E108" s="193"/>
      <c r="F108" s="192"/>
      <c r="G108" s="194"/>
      <c r="H108" s="276">
        <f t="shared" si="1"/>
        <v>0</v>
      </c>
    </row>
    <row r="109" spans="1:8" hidden="1">
      <c r="A109" s="191">
        <v>106</v>
      </c>
      <c r="B109" s="192"/>
      <c r="C109" s="165"/>
      <c r="D109" s="193"/>
      <c r="E109" s="193"/>
      <c r="F109" s="192"/>
      <c r="G109" s="194"/>
      <c r="H109" s="276">
        <f t="shared" si="1"/>
        <v>0</v>
      </c>
    </row>
    <row r="110" spans="1:8" hidden="1">
      <c r="A110" s="191">
        <v>107</v>
      </c>
      <c r="B110" s="192"/>
      <c r="C110" s="165"/>
      <c r="D110" s="193"/>
      <c r="E110" s="193"/>
      <c r="F110" s="192"/>
      <c r="G110" s="194"/>
      <c r="H110" s="276">
        <f t="shared" si="1"/>
        <v>0</v>
      </c>
    </row>
    <row r="111" spans="1:8" hidden="1">
      <c r="A111" s="191">
        <v>108</v>
      </c>
      <c r="B111" s="192"/>
      <c r="C111" s="165"/>
      <c r="D111" s="193"/>
      <c r="E111" s="193"/>
      <c r="F111" s="192"/>
      <c r="G111" s="194"/>
      <c r="H111" s="276">
        <f t="shared" si="1"/>
        <v>0</v>
      </c>
    </row>
    <row r="112" spans="1:8" hidden="1">
      <c r="A112" s="191">
        <v>109</v>
      </c>
      <c r="B112" s="192"/>
      <c r="C112" s="165"/>
      <c r="D112" s="193"/>
      <c r="E112" s="193"/>
      <c r="F112" s="192"/>
      <c r="G112" s="194"/>
      <c r="H112" s="276">
        <f t="shared" si="1"/>
        <v>0</v>
      </c>
    </row>
    <row r="113" spans="1:8" hidden="1">
      <c r="A113" s="191">
        <v>110</v>
      </c>
      <c r="B113" s="192"/>
      <c r="C113" s="165"/>
      <c r="D113" s="193"/>
      <c r="E113" s="193"/>
      <c r="F113" s="192"/>
      <c r="G113" s="194"/>
      <c r="H113" s="276">
        <f t="shared" si="1"/>
        <v>0</v>
      </c>
    </row>
    <row r="114" spans="1:8" hidden="1">
      <c r="A114" s="191">
        <v>111</v>
      </c>
      <c r="B114" s="192"/>
      <c r="C114" s="165"/>
      <c r="D114" s="193"/>
      <c r="E114" s="193"/>
      <c r="F114" s="192"/>
      <c r="G114" s="194"/>
      <c r="H114" s="276">
        <f t="shared" si="1"/>
        <v>0</v>
      </c>
    </row>
    <row r="115" spans="1:8" hidden="1">
      <c r="A115" s="191">
        <v>112</v>
      </c>
      <c r="B115" s="192"/>
      <c r="C115" s="165"/>
      <c r="D115" s="193"/>
      <c r="E115" s="193"/>
      <c r="F115" s="192"/>
      <c r="G115" s="194"/>
      <c r="H115" s="276">
        <f t="shared" si="1"/>
        <v>0</v>
      </c>
    </row>
    <row r="116" spans="1:8" hidden="1">
      <c r="A116" s="191">
        <v>113</v>
      </c>
      <c r="B116" s="192"/>
      <c r="C116" s="165"/>
      <c r="D116" s="193"/>
      <c r="E116" s="193"/>
      <c r="F116" s="192"/>
      <c r="G116" s="194"/>
      <c r="H116" s="276">
        <f t="shared" si="1"/>
        <v>0</v>
      </c>
    </row>
    <row r="117" spans="1:8" hidden="1">
      <c r="A117" s="191">
        <v>114</v>
      </c>
      <c r="B117" s="192"/>
      <c r="C117" s="165"/>
      <c r="D117" s="193"/>
      <c r="E117" s="193"/>
      <c r="F117" s="192"/>
      <c r="G117" s="194"/>
      <c r="H117" s="276">
        <f t="shared" si="1"/>
        <v>0</v>
      </c>
    </row>
    <row r="118" spans="1:8" hidden="1">
      <c r="A118" s="191">
        <v>115</v>
      </c>
      <c r="B118" s="192"/>
      <c r="C118" s="165"/>
      <c r="D118" s="193"/>
      <c r="E118" s="193"/>
      <c r="F118" s="192"/>
      <c r="G118" s="194"/>
      <c r="H118" s="276">
        <f t="shared" si="1"/>
        <v>0</v>
      </c>
    </row>
    <row r="119" spans="1:8" hidden="1">
      <c r="A119" s="191">
        <v>116</v>
      </c>
      <c r="B119" s="192"/>
      <c r="C119" s="165"/>
      <c r="D119" s="193"/>
      <c r="E119" s="193"/>
      <c r="F119" s="192"/>
      <c r="G119" s="194"/>
      <c r="H119" s="276">
        <f t="shared" si="1"/>
        <v>0</v>
      </c>
    </row>
    <row r="120" spans="1:8" hidden="1">
      <c r="A120" s="191">
        <v>117</v>
      </c>
      <c r="B120" s="192"/>
      <c r="C120" s="165"/>
      <c r="D120" s="193"/>
      <c r="E120" s="193"/>
      <c r="F120" s="192"/>
      <c r="G120" s="194"/>
      <c r="H120" s="276">
        <f t="shared" si="1"/>
        <v>0</v>
      </c>
    </row>
    <row r="121" spans="1:8" hidden="1">
      <c r="A121" s="191">
        <v>118</v>
      </c>
      <c r="B121" s="192"/>
      <c r="C121" s="165"/>
      <c r="D121" s="193"/>
      <c r="E121" s="193"/>
      <c r="F121" s="192"/>
      <c r="G121" s="194"/>
      <c r="H121" s="276">
        <f t="shared" si="1"/>
        <v>0</v>
      </c>
    </row>
    <row r="122" spans="1:8" hidden="1">
      <c r="A122" s="191">
        <v>119</v>
      </c>
      <c r="B122" s="192"/>
      <c r="C122" s="165"/>
      <c r="D122" s="193"/>
      <c r="E122" s="193"/>
      <c r="F122" s="192"/>
      <c r="G122" s="194"/>
      <c r="H122" s="276">
        <f t="shared" si="1"/>
        <v>0</v>
      </c>
    </row>
    <row r="123" spans="1:8" hidden="1">
      <c r="A123" s="191">
        <v>120</v>
      </c>
      <c r="B123" s="192"/>
      <c r="C123" s="165"/>
      <c r="D123" s="193"/>
      <c r="E123" s="193"/>
      <c r="F123" s="192"/>
      <c r="G123" s="194"/>
      <c r="H123" s="276">
        <f t="shared" si="1"/>
        <v>0</v>
      </c>
    </row>
    <row r="124" spans="1:8" hidden="1">
      <c r="A124" s="191">
        <v>121</v>
      </c>
      <c r="B124" s="192"/>
      <c r="C124" s="165"/>
      <c r="D124" s="193"/>
      <c r="E124" s="193"/>
      <c r="F124" s="192"/>
      <c r="G124" s="194"/>
      <c r="H124" s="276">
        <f t="shared" si="1"/>
        <v>0</v>
      </c>
    </row>
    <row r="125" spans="1:8" hidden="1">
      <c r="A125" s="191">
        <v>122</v>
      </c>
      <c r="B125" s="192"/>
      <c r="C125" s="165"/>
      <c r="D125" s="193"/>
      <c r="E125" s="193"/>
      <c r="F125" s="192"/>
      <c r="G125" s="194"/>
      <c r="H125" s="276">
        <f t="shared" si="1"/>
        <v>0</v>
      </c>
    </row>
    <row r="126" spans="1:8" hidden="1">
      <c r="A126" s="191">
        <v>123</v>
      </c>
      <c r="B126" s="192"/>
      <c r="C126" s="165"/>
      <c r="D126" s="193"/>
      <c r="E126" s="193"/>
      <c r="F126" s="192"/>
      <c r="G126" s="194"/>
      <c r="H126" s="276">
        <f t="shared" si="1"/>
        <v>0</v>
      </c>
    </row>
    <row r="127" spans="1:8" hidden="1">
      <c r="A127" s="191">
        <v>124</v>
      </c>
      <c r="B127" s="192"/>
      <c r="C127" s="165"/>
      <c r="D127" s="193"/>
      <c r="E127" s="193"/>
      <c r="F127" s="192"/>
      <c r="G127" s="194"/>
      <c r="H127" s="276">
        <f t="shared" si="1"/>
        <v>0</v>
      </c>
    </row>
    <row r="128" spans="1:8" hidden="1">
      <c r="A128" s="191">
        <v>125</v>
      </c>
      <c r="B128" s="192"/>
      <c r="C128" s="165"/>
      <c r="D128" s="193"/>
      <c r="E128" s="193"/>
      <c r="F128" s="192"/>
      <c r="G128" s="194"/>
      <c r="H128" s="276">
        <f t="shared" si="1"/>
        <v>0</v>
      </c>
    </row>
    <row r="129" spans="1:8" hidden="1">
      <c r="A129" s="191">
        <v>126</v>
      </c>
      <c r="B129" s="192"/>
      <c r="C129" s="165"/>
      <c r="D129" s="193"/>
      <c r="E129" s="193"/>
      <c r="F129" s="192"/>
      <c r="G129" s="194"/>
      <c r="H129" s="276">
        <f t="shared" si="1"/>
        <v>0</v>
      </c>
    </row>
    <row r="130" spans="1:8" hidden="1">
      <c r="A130" s="191">
        <v>127</v>
      </c>
      <c r="B130" s="192"/>
      <c r="C130" s="165"/>
      <c r="D130" s="193"/>
      <c r="E130" s="193"/>
      <c r="F130" s="192"/>
      <c r="G130" s="194"/>
      <c r="H130" s="276">
        <f t="shared" si="1"/>
        <v>0</v>
      </c>
    </row>
    <row r="131" spans="1:8" hidden="1">
      <c r="A131" s="191">
        <v>128</v>
      </c>
      <c r="B131" s="192"/>
      <c r="C131" s="165"/>
      <c r="D131" s="193"/>
      <c r="E131" s="193"/>
      <c r="F131" s="192"/>
      <c r="G131" s="194"/>
      <c r="H131" s="276">
        <f t="shared" si="1"/>
        <v>0</v>
      </c>
    </row>
    <row r="132" spans="1:8" hidden="1">
      <c r="A132" s="191">
        <v>129</v>
      </c>
      <c r="B132" s="192"/>
      <c r="C132" s="165"/>
      <c r="D132" s="193"/>
      <c r="E132" s="193"/>
      <c r="F132" s="192"/>
      <c r="G132" s="194"/>
      <c r="H132" s="276">
        <f t="shared" si="1"/>
        <v>0</v>
      </c>
    </row>
    <row r="133" spans="1:8" hidden="1">
      <c r="A133" s="191">
        <v>130</v>
      </c>
      <c r="B133" s="192"/>
      <c r="C133" s="165"/>
      <c r="D133" s="193"/>
      <c r="E133" s="193"/>
      <c r="F133" s="192"/>
      <c r="G133" s="194"/>
      <c r="H133" s="276">
        <f t="shared" ref="H133:H196" si="2">(E133-D133+1)*C133</f>
        <v>0</v>
      </c>
    </row>
    <row r="134" spans="1:8" hidden="1">
      <c r="A134" s="191">
        <v>131</v>
      </c>
      <c r="B134" s="192"/>
      <c r="C134" s="165"/>
      <c r="D134" s="193"/>
      <c r="E134" s="193"/>
      <c r="F134" s="192"/>
      <c r="G134" s="194"/>
      <c r="H134" s="276">
        <f t="shared" si="2"/>
        <v>0</v>
      </c>
    </row>
    <row r="135" spans="1:8" hidden="1">
      <c r="A135" s="191">
        <v>132</v>
      </c>
      <c r="B135" s="192"/>
      <c r="C135" s="165"/>
      <c r="D135" s="193"/>
      <c r="E135" s="193"/>
      <c r="F135" s="192"/>
      <c r="G135" s="194"/>
      <c r="H135" s="276">
        <f t="shared" si="2"/>
        <v>0</v>
      </c>
    </row>
    <row r="136" spans="1:8" hidden="1">
      <c r="A136" s="191">
        <v>133</v>
      </c>
      <c r="B136" s="192"/>
      <c r="C136" s="165"/>
      <c r="D136" s="193"/>
      <c r="E136" s="193"/>
      <c r="F136" s="192"/>
      <c r="G136" s="194"/>
      <c r="H136" s="276">
        <f t="shared" si="2"/>
        <v>0</v>
      </c>
    </row>
    <row r="137" spans="1:8" hidden="1">
      <c r="A137" s="191">
        <v>134</v>
      </c>
      <c r="B137" s="192"/>
      <c r="C137" s="165"/>
      <c r="D137" s="193"/>
      <c r="E137" s="193"/>
      <c r="F137" s="192"/>
      <c r="G137" s="194"/>
      <c r="H137" s="276">
        <f t="shared" si="2"/>
        <v>0</v>
      </c>
    </row>
    <row r="138" spans="1:8" hidden="1">
      <c r="A138" s="191">
        <v>135</v>
      </c>
      <c r="B138" s="192"/>
      <c r="C138" s="165"/>
      <c r="D138" s="193"/>
      <c r="E138" s="193"/>
      <c r="F138" s="192"/>
      <c r="G138" s="194"/>
      <c r="H138" s="276">
        <f t="shared" si="2"/>
        <v>0</v>
      </c>
    </row>
    <row r="139" spans="1:8" hidden="1">
      <c r="A139" s="191">
        <v>136</v>
      </c>
      <c r="B139" s="192"/>
      <c r="C139" s="165"/>
      <c r="D139" s="193"/>
      <c r="E139" s="193"/>
      <c r="F139" s="192"/>
      <c r="G139" s="194"/>
      <c r="H139" s="276">
        <f t="shared" si="2"/>
        <v>0</v>
      </c>
    </row>
    <row r="140" spans="1:8" hidden="1">
      <c r="A140" s="191">
        <v>137</v>
      </c>
      <c r="B140" s="192"/>
      <c r="C140" s="165"/>
      <c r="D140" s="193"/>
      <c r="E140" s="193"/>
      <c r="F140" s="192"/>
      <c r="G140" s="194"/>
      <c r="H140" s="276">
        <f t="shared" si="2"/>
        <v>0</v>
      </c>
    </row>
    <row r="141" spans="1:8" hidden="1">
      <c r="A141" s="191">
        <v>138</v>
      </c>
      <c r="B141" s="192"/>
      <c r="C141" s="165"/>
      <c r="D141" s="193"/>
      <c r="E141" s="193"/>
      <c r="F141" s="192"/>
      <c r="G141" s="194"/>
      <c r="H141" s="276">
        <f t="shared" si="2"/>
        <v>0</v>
      </c>
    </row>
    <row r="142" spans="1:8" hidden="1">
      <c r="A142" s="191">
        <v>139</v>
      </c>
      <c r="B142" s="192"/>
      <c r="C142" s="165"/>
      <c r="D142" s="193"/>
      <c r="E142" s="193"/>
      <c r="F142" s="192"/>
      <c r="G142" s="194"/>
      <c r="H142" s="276">
        <f t="shared" si="2"/>
        <v>0</v>
      </c>
    </row>
    <row r="143" spans="1:8" hidden="1">
      <c r="A143" s="191">
        <v>140</v>
      </c>
      <c r="B143" s="192"/>
      <c r="C143" s="165"/>
      <c r="D143" s="193"/>
      <c r="E143" s="193"/>
      <c r="F143" s="192"/>
      <c r="G143" s="194"/>
      <c r="H143" s="276">
        <f t="shared" si="2"/>
        <v>0</v>
      </c>
    </row>
    <row r="144" spans="1:8" hidden="1">
      <c r="A144" s="191">
        <v>141</v>
      </c>
      <c r="B144" s="192"/>
      <c r="C144" s="165"/>
      <c r="D144" s="193"/>
      <c r="E144" s="193"/>
      <c r="F144" s="192"/>
      <c r="G144" s="194"/>
      <c r="H144" s="276">
        <f t="shared" si="2"/>
        <v>0</v>
      </c>
    </row>
    <row r="145" spans="1:8" hidden="1">
      <c r="A145" s="191">
        <v>142</v>
      </c>
      <c r="B145" s="192"/>
      <c r="C145" s="165"/>
      <c r="D145" s="193"/>
      <c r="E145" s="193"/>
      <c r="F145" s="192"/>
      <c r="G145" s="194"/>
      <c r="H145" s="276">
        <f t="shared" si="2"/>
        <v>0</v>
      </c>
    </row>
    <row r="146" spans="1:8" hidden="1">
      <c r="A146" s="191">
        <v>143</v>
      </c>
      <c r="B146" s="192"/>
      <c r="C146" s="165"/>
      <c r="D146" s="193"/>
      <c r="E146" s="193"/>
      <c r="F146" s="192"/>
      <c r="G146" s="194"/>
      <c r="H146" s="276">
        <f t="shared" si="2"/>
        <v>0</v>
      </c>
    </row>
    <row r="147" spans="1:8" hidden="1">
      <c r="A147" s="191">
        <v>144</v>
      </c>
      <c r="B147" s="192"/>
      <c r="C147" s="165"/>
      <c r="D147" s="193"/>
      <c r="E147" s="193"/>
      <c r="F147" s="192"/>
      <c r="G147" s="194"/>
      <c r="H147" s="276">
        <f t="shared" si="2"/>
        <v>0</v>
      </c>
    </row>
    <row r="148" spans="1:8" hidden="1">
      <c r="A148" s="191">
        <v>145</v>
      </c>
      <c r="B148" s="192"/>
      <c r="C148" s="165"/>
      <c r="D148" s="193"/>
      <c r="E148" s="193"/>
      <c r="F148" s="192"/>
      <c r="G148" s="194"/>
      <c r="H148" s="276">
        <f t="shared" si="2"/>
        <v>0</v>
      </c>
    </row>
    <row r="149" spans="1:8" hidden="1">
      <c r="A149" s="191">
        <v>146</v>
      </c>
      <c r="B149" s="192"/>
      <c r="C149" s="165"/>
      <c r="D149" s="193"/>
      <c r="E149" s="193"/>
      <c r="F149" s="192"/>
      <c r="G149" s="194"/>
      <c r="H149" s="276">
        <f t="shared" si="2"/>
        <v>0</v>
      </c>
    </row>
    <row r="150" spans="1:8" hidden="1">
      <c r="A150" s="191">
        <v>147</v>
      </c>
      <c r="B150" s="192"/>
      <c r="C150" s="165"/>
      <c r="D150" s="193"/>
      <c r="E150" s="193"/>
      <c r="F150" s="192"/>
      <c r="G150" s="194"/>
      <c r="H150" s="276">
        <f t="shared" si="2"/>
        <v>0</v>
      </c>
    </row>
    <row r="151" spans="1:8" hidden="1">
      <c r="A151" s="191">
        <v>148</v>
      </c>
      <c r="B151" s="192"/>
      <c r="C151" s="165"/>
      <c r="D151" s="193"/>
      <c r="E151" s="193"/>
      <c r="F151" s="192"/>
      <c r="G151" s="194"/>
      <c r="H151" s="276">
        <f t="shared" si="2"/>
        <v>0</v>
      </c>
    </row>
    <row r="152" spans="1:8" hidden="1">
      <c r="A152" s="191">
        <v>149</v>
      </c>
      <c r="B152" s="192"/>
      <c r="C152" s="165"/>
      <c r="D152" s="193"/>
      <c r="E152" s="193"/>
      <c r="F152" s="192"/>
      <c r="G152" s="194"/>
      <c r="H152" s="276">
        <f t="shared" si="2"/>
        <v>0</v>
      </c>
    </row>
    <row r="153" spans="1:8" hidden="1">
      <c r="A153" s="191">
        <v>150</v>
      </c>
      <c r="B153" s="192"/>
      <c r="C153" s="165"/>
      <c r="D153" s="193"/>
      <c r="E153" s="193"/>
      <c r="F153" s="192"/>
      <c r="G153" s="194"/>
      <c r="H153" s="276">
        <f t="shared" si="2"/>
        <v>0</v>
      </c>
    </row>
    <row r="154" spans="1:8" hidden="1">
      <c r="A154" s="191">
        <v>151</v>
      </c>
      <c r="B154" s="192"/>
      <c r="C154" s="165"/>
      <c r="D154" s="193"/>
      <c r="E154" s="193"/>
      <c r="F154" s="192"/>
      <c r="G154" s="194"/>
      <c r="H154" s="276">
        <f t="shared" si="2"/>
        <v>0</v>
      </c>
    </row>
    <row r="155" spans="1:8" hidden="1">
      <c r="A155" s="191">
        <v>152</v>
      </c>
      <c r="B155" s="192"/>
      <c r="C155" s="165"/>
      <c r="D155" s="193"/>
      <c r="E155" s="193"/>
      <c r="F155" s="192"/>
      <c r="G155" s="194"/>
      <c r="H155" s="276">
        <f t="shared" si="2"/>
        <v>0</v>
      </c>
    </row>
    <row r="156" spans="1:8" hidden="1">
      <c r="A156" s="191">
        <v>153</v>
      </c>
      <c r="B156" s="192"/>
      <c r="C156" s="165"/>
      <c r="D156" s="193"/>
      <c r="E156" s="193"/>
      <c r="F156" s="192"/>
      <c r="G156" s="194"/>
      <c r="H156" s="276">
        <f t="shared" si="2"/>
        <v>0</v>
      </c>
    </row>
    <row r="157" spans="1:8" hidden="1">
      <c r="A157" s="191">
        <v>154</v>
      </c>
      <c r="B157" s="192"/>
      <c r="C157" s="165"/>
      <c r="D157" s="193"/>
      <c r="E157" s="193"/>
      <c r="F157" s="192"/>
      <c r="G157" s="194"/>
      <c r="H157" s="276">
        <f t="shared" si="2"/>
        <v>0</v>
      </c>
    </row>
    <row r="158" spans="1:8" hidden="1">
      <c r="A158" s="191">
        <v>155</v>
      </c>
      <c r="B158" s="192"/>
      <c r="C158" s="165"/>
      <c r="D158" s="193"/>
      <c r="E158" s="193"/>
      <c r="F158" s="192"/>
      <c r="G158" s="194"/>
      <c r="H158" s="276">
        <f t="shared" si="2"/>
        <v>0</v>
      </c>
    </row>
    <row r="159" spans="1:8" hidden="1">
      <c r="A159" s="191">
        <v>156</v>
      </c>
      <c r="B159" s="192"/>
      <c r="C159" s="165"/>
      <c r="D159" s="193"/>
      <c r="E159" s="193"/>
      <c r="F159" s="192"/>
      <c r="G159" s="194"/>
      <c r="H159" s="276">
        <f t="shared" si="2"/>
        <v>0</v>
      </c>
    </row>
    <row r="160" spans="1:8" hidden="1">
      <c r="A160" s="191">
        <v>157</v>
      </c>
      <c r="B160" s="192"/>
      <c r="C160" s="165"/>
      <c r="D160" s="193"/>
      <c r="E160" s="193"/>
      <c r="F160" s="192"/>
      <c r="G160" s="194"/>
      <c r="H160" s="276">
        <f t="shared" si="2"/>
        <v>0</v>
      </c>
    </row>
    <row r="161" spans="1:8" hidden="1">
      <c r="A161" s="191">
        <v>158</v>
      </c>
      <c r="B161" s="192"/>
      <c r="C161" s="165"/>
      <c r="D161" s="193"/>
      <c r="E161" s="193"/>
      <c r="F161" s="192"/>
      <c r="G161" s="194"/>
      <c r="H161" s="276">
        <f t="shared" si="2"/>
        <v>0</v>
      </c>
    </row>
    <row r="162" spans="1:8" hidden="1">
      <c r="A162" s="191">
        <v>159</v>
      </c>
      <c r="B162" s="192"/>
      <c r="C162" s="165"/>
      <c r="D162" s="193"/>
      <c r="E162" s="193"/>
      <c r="F162" s="192"/>
      <c r="G162" s="194"/>
      <c r="H162" s="276">
        <f t="shared" si="2"/>
        <v>0</v>
      </c>
    </row>
    <row r="163" spans="1:8" hidden="1">
      <c r="A163" s="191">
        <v>160</v>
      </c>
      <c r="B163" s="192"/>
      <c r="C163" s="165"/>
      <c r="D163" s="193"/>
      <c r="E163" s="193"/>
      <c r="F163" s="192"/>
      <c r="G163" s="194"/>
      <c r="H163" s="276">
        <f t="shared" si="2"/>
        <v>0</v>
      </c>
    </row>
    <row r="164" spans="1:8" hidden="1">
      <c r="A164" s="191">
        <v>161</v>
      </c>
      <c r="B164" s="192"/>
      <c r="C164" s="165"/>
      <c r="D164" s="193"/>
      <c r="E164" s="193"/>
      <c r="F164" s="192"/>
      <c r="G164" s="194"/>
      <c r="H164" s="276">
        <f t="shared" si="2"/>
        <v>0</v>
      </c>
    </row>
    <row r="165" spans="1:8" hidden="1">
      <c r="A165" s="191">
        <v>162</v>
      </c>
      <c r="B165" s="192"/>
      <c r="C165" s="165"/>
      <c r="D165" s="193"/>
      <c r="E165" s="193"/>
      <c r="F165" s="192"/>
      <c r="G165" s="194"/>
      <c r="H165" s="276">
        <f t="shared" si="2"/>
        <v>0</v>
      </c>
    </row>
    <row r="166" spans="1:8" hidden="1">
      <c r="A166" s="191">
        <v>163</v>
      </c>
      <c r="B166" s="192"/>
      <c r="C166" s="165"/>
      <c r="D166" s="193"/>
      <c r="E166" s="193"/>
      <c r="F166" s="192"/>
      <c r="G166" s="194"/>
      <c r="H166" s="276">
        <f t="shared" si="2"/>
        <v>0</v>
      </c>
    </row>
    <row r="167" spans="1:8" hidden="1">
      <c r="A167" s="191">
        <v>164</v>
      </c>
      <c r="B167" s="192"/>
      <c r="C167" s="165"/>
      <c r="D167" s="193"/>
      <c r="E167" s="193"/>
      <c r="F167" s="192"/>
      <c r="G167" s="194"/>
      <c r="H167" s="276">
        <f t="shared" si="2"/>
        <v>0</v>
      </c>
    </row>
    <row r="168" spans="1:8" hidden="1">
      <c r="A168" s="191">
        <v>165</v>
      </c>
      <c r="B168" s="192"/>
      <c r="C168" s="165"/>
      <c r="D168" s="193"/>
      <c r="E168" s="193"/>
      <c r="F168" s="192"/>
      <c r="G168" s="194"/>
      <c r="H168" s="276">
        <f t="shared" si="2"/>
        <v>0</v>
      </c>
    </row>
    <row r="169" spans="1:8" hidden="1">
      <c r="A169" s="191">
        <v>166</v>
      </c>
      <c r="B169" s="192"/>
      <c r="C169" s="165"/>
      <c r="D169" s="193"/>
      <c r="E169" s="193"/>
      <c r="F169" s="192"/>
      <c r="G169" s="194"/>
      <c r="H169" s="276">
        <f t="shared" si="2"/>
        <v>0</v>
      </c>
    </row>
    <row r="170" spans="1:8" hidden="1">
      <c r="A170" s="191">
        <v>167</v>
      </c>
      <c r="B170" s="192"/>
      <c r="C170" s="165"/>
      <c r="D170" s="193"/>
      <c r="E170" s="193"/>
      <c r="F170" s="192"/>
      <c r="G170" s="194"/>
      <c r="H170" s="276">
        <f t="shared" si="2"/>
        <v>0</v>
      </c>
    </row>
    <row r="171" spans="1:8" hidden="1">
      <c r="A171" s="191">
        <v>168</v>
      </c>
      <c r="B171" s="192"/>
      <c r="C171" s="165"/>
      <c r="D171" s="193"/>
      <c r="E171" s="193"/>
      <c r="F171" s="192"/>
      <c r="G171" s="194"/>
      <c r="H171" s="276">
        <f t="shared" si="2"/>
        <v>0</v>
      </c>
    </row>
    <row r="172" spans="1:8" hidden="1">
      <c r="A172" s="191">
        <v>169</v>
      </c>
      <c r="B172" s="192"/>
      <c r="C172" s="165"/>
      <c r="D172" s="193"/>
      <c r="E172" s="193"/>
      <c r="F172" s="192"/>
      <c r="G172" s="194"/>
      <c r="H172" s="276">
        <f t="shared" si="2"/>
        <v>0</v>
      </c>
    </row>
    <row r="173" spans="1:8" hidden="1">
      <c r="A173" s="191">
        <v>170</v>
      </c>
      <c r="B173" s="192"/>
      <c r="C173" s="165"/>
      <c r="D173" s="193"/>
      <c r="E173" s="193"/>
      <c r="F173" s="192"/>
      <c r="G173" s="194"/>
      <c r="H173" s="276">
        <f t="shared" si="2"/>
        <v>0</v>
      </c>
    </row>
    <row r="174" spans="1:8" hidden="1">
      <c r="A174" s="191">
        <v>171</v>
      </c>
      <c r="B174" s="192"/>
      <c r="C174" s="165"/>
      <c r="D174" s="193"/>
      <c r="E174" s="193"/>
      <c r="F174" s="192"/>
      <c r="G174" s="194"/>
      <c r="H174" s="276">
        <f t="shared" si="2"/>
        <v>0</v>
      </c>
    </row>
    <row r="175" spans="1:8" hidden="1">
      <c r="A175" s="191">
        <v>172</v>
      </c>
      <c r="B175" s="192"/>
      <c r="C175" s="165"/>
      <c r="D175" s="193"/>
      <c r="E175" s="193"/>
      <c r="F175" s="192"/>
      <c r="G175" s="194"/>
      <c r="H175" s="276">
        <f t="shared" si="2"/>
        <v>0</v>
      </c>
    </row>
    <row r="176" spans="1:8" hidden="1">
      <c r="A176" s="191">
        <v>173</v>
      </c>
      <c r="B176" s="192"/>
      <c r="C176" s="165"/>
      <c r="D176" s="193"/>
      <c r="E176" s="193"/>
      <c r="F176" s="192"/>
      <c r="G176" s="194"/>
      <c r="H176" s="276">
        <f t="shared" si="2"/>
        <v>0</v>
      </c>
    </row>
    <row r="177" spans="1:8" hidden="1">
      <c r="A177" s="191">
        <v>174</v>
      </c>
      <c r="B177" s="192"/>
      <c r="C177" s="165"/>
      <c r="D177" s="193"/>
      <c r="E177" s="193"/>
      <c r="F177" s="192"/>
      <c r="G177" s="194"/>
      <c r="H177" s="276">
        <f t="shared" si="2"/>
        <v>0</v>
      </c>
    </row>
    <row r="178" spans="1:8" hidden="1">
      <c r="A178" s="191">
        <v>175</v>
      </c>
      <c r="B178" s="192"/>
      <c r="C178" s="165"/>
      <c r="D178" s="193"/>
      <c r="E178" s="193"/>
      <c r="F178" s="192"/>
      <c r="G178" s="194"/>
      <c r="H178" s="276">
        <f t="shared" si="2"/>
        <v>0</v>
      </c>
    </row>
    <row r="179" spans="1:8" hidden="1">
      <c r="A179" s="191">
        <v>176</v>
      </c>
      <c r="B179" s="192"/>
      <c r="C179" s="165"/>
      <c r="D179" s="193"/>
      <c r="E179" s="193"/>
      <c r="F179" s="192"/>
      <c r="G179" s="194"/>
      <c r="H179" s="276">
        <f t="shared" si="2"/>
        <v>0</v>
      </c>
    </row>
    <row r="180" spans="1:8" hidden="1">
      <c r="A180" s="191">
        <v>177</v>
      </c>
      <c r="B180" s="192"/>
      <c r="C180" s="165"/>
      <c r="D180" s="193"/>
      <c r="E180" s="193"/>
      <c r="F180" s="192"/>
      <c r="G180" s="194"/>
      <c r="H180" s="276">
        <f t="shared" si="2"/>
        <v>0</v>
      </c>
    </row>
    <row r="181" spans="1:8" hidden="1">
      <c r="A181" s="191">
        <v>178</v>
      </c>
      <c r="B181" s="192"/>
      <c r="C181" s="165"/>
      <c r="D181" s="193"/>
      <c r="E181" s="193"/>
      <c r="F181" s="192"/>
      <c r="G181" s="194"/>
      <c r="H181" s="276">
        <f t="shared" si="2"/>
        <v>0</v>
      </c>
    </row>
    <row r="182" spans="1:8" hidden="1">
      <c r="A182" s="191">
        <v>179</v>
      </c>
      <c r="B182" s="192"/>
      <c r="C182" s="165"/>
      <c r="D182" s="193"/>
      <c r="E182" s="193"/>
      <c r="F182" s="192"/>
      <c r="G182" s="194"/>
      <c r="H182" s="276">
        <f t="shared" si="2"/>
        <v>0</v>
      </c>
    </row>
    <row r="183" spans="1:8" hidden="1">
      <c r="A183" s="191">
        <v>180</v>
      </c>
      <c r="B183" s="192"/>
      <c r="C183" s="165"/>
      <c r="D183" s="193"/>
      <c r="E183" s="193"/>
      <c r="F183" s="192"/>
      <c r="G183" s="194"/>
      <c r="H183" s="276">
        <f t="shared" si="2"/>
        <v>0</v>
      </c>
    </row>
    <row r="184" spans="1:8" hidden="1">
      <c r="A184" s="191">
        <v>181</v>
      </c>
      <c r="B184" s="192"/>
      <c r="C184" s="165"/>
      <c r="D184" s="193"/>
      <c r="E184" s="193"/>
      <c r="F184" s="192"/>
      <c r="G184" s="194"/>
      <c r="H184" s="276">
        <f t="shared" si="2"/>
        <v>0</v>
      </c>
    </row>
    <row r="185" spans="1:8" hidden="1">
      <c r="A185" s="191">
        <v>182</v>
      </c>
      <c r="B185" s="192"/>
      <c r="C185" s="165"/>
      <c r="D185" s="193"/>
      <c r="E185" s="193"/>
      <c r="F185" s="192"/>
      <c r="G185" s="194"/>
      <c r="H185" s="276">
        <f t="shared" si="2"/>
        <v>0</v>
      </c>
    </row>
    <row r="186" spans="1:8" hidden="1">
      <c r="A186" s="191">
        <v>183</v>
      </c>
      <c r="B186" s="192"/>
      <c r="C186" s="165"/>
      <c r="D186" s="193"/>
      <c r="E186" s="193"/>
      <c r="F186" s="192"/>
      <c r="G186" s="194"/>
      <c r="H186" s="276">
        <f t="shared" si="2"/>
        <v>0</v>
      </c>
    </row>
    <row r="187" spans="1:8" hidden="1">
      <c r="A187" s="191">
        <v>184</v>
      </c>
      <c r="B187" s="192"/>
      <c r="C187" s="165"/>
      <c r="D187" s="193"/>
      <c r="E187" s="193"/>
      <c r="F187" s="192"/>
      <c r="G187" s="194"/>
      <c r="H187" s="276">
        <f t="shared" si="2"/>
        <v>0</v>
      </c>
    </row>
    <row r="188" spans="1:8" hidden="1">
      <c r="A188" s="191">
        <v>185</v>
      </c>
      <c r="B188" s="192"/>
      <c r="C188" s="165"/>
      <c r="D188" s="193"/>
      <c r="E188" s="193"/>
      <c r="F188" s="192"/>
      <c r="G188" s="194"/>
      <c r="H188" s="276">
        <f t="shared" si="2"/>
        <v>0</v>
      </c>
    </row>
    <row r="189" spans="1:8" hidden="1">
      <c r="A189" s="191">
        <v>186</v>
      </c>
      <c r="B189" s="192"/>
      <c r="C189" s="165"/>
      <c r="D189" s="193"/>
      <c r="E189" s="193"/>
      <c r="F189" s="192"/>
      <c r="G189" s="194"/>
      <c r="H189" s="276">
        <f t="shared" si="2"/>
        <v>0</v>
      </c>
    </row>
    <row r="190" spans="1:8" hidden="1">
      <c r="A190" s="191">
        <v>187</v>
      </c>
      <c r="B190" s="192"/>
      <c r="C190" s="165"/>
      <c r="D190" s="193"/>
      <c r="E190" s="193"/>
      <c r="F190" s="192"/>
      <c r="G190" s="194"/>
      <c r="H190" s="276">
        <f t="shared" si="2"/>
        <v>0</v>
      </c>
    </row>
    <row r="191" spans="1:8" hidden="1">
      <c r="A191" s="191">
        <v>188</v>
      </c>
      <c r="B191" s="192"/>
      <c r="C191" s="165"/>
      <c r="D191" s="193"/>
      <c r="E191" s="193"/>
      <c r="F191" s="192"/>
      <c r="G191" s="194"/>
      <c r="H191" s="276">
        <f t="shared" si="2"/>
        <v>0</v>
      </c>
    </row>
    <row r="192" spans="1:8" hidden="1">
      <c r="A192" s="191">
        <v>189</v>
      </c>
      <c r="B192" s="192"/>
      <c r="C192" s="165"/>
      <c r="D192" s="193"/>
      <c r="E192" s="193"/>
      <c r="F192" s="192"/>
      <c r="G192" s="194"/>
      <c r="H192" s="276">
        <f t="shared" si="2"/>
        <v>0</v>
      </c>
    </row>
    <row r="193" spans="1:8" hidden="1">
      <c r="A193" s="191">
        <v>190</v>
      </c>
      <c r="B193" s="192"/>
      <c r="C193" s="165"/>
      <c r="D193" s="193"/>
      <c r="E193" s="193"/>
      <c r="F193" s="192"/>
      <c r="G193" s="194"/>
      <c r="H193" s="276">
        <f t="shared" si="2"/>
        <v>0</v>
      </c>
    </row>
    <row r="194" spans="1:8" hidden="1">
      <c r="A194" s="191">
        <v>191</v>
      </c>
      <c r="B194" s="192"/>
      <c r="C194" s="165"/>
      <c r="D194" s="193"/>
      <c r="E194" s="193"/>
      <c r="F194" s="192"/>
      <c r="G194" s="194"/>
      <c r="H194" s="276">
        <f t="shared" si="2"/>
        <v>0</v>
      </c>
    </row>
    <row r="195" spans="1:8" hidden="1">
      <c r="A195" s="191">
        <v>192</v>
      </c>
      <c r="B195" s="192"/>
      <c r="C195" s="165"/>
      <c r="D195" s="193"/>
      <c r="E195" s="193"/>
      <c r="F195" s="192"/>
      <c r="G195" s="194"/>
      <c r="H195" s="276">
        <f t="shared" si="2"/>
        <v>0</v>
      </c>
    </row>
    <row r="196" spans="1:8" hidden="1">
      <c r="A196" s="191">
        <v>193</v>
      </c>
      <c r="B196" s="192"/>
      <c r="C196" s="165"/>
      <c r="D196" s="193"/>
      <c r="E196" s="193"/>
      <c r="F196" s="192"/>
      <c r="G196" s="194"/>
      <c r="H196" s="276">
        <f t="shared" si="2"/>
        <v>0</v>
      </c>
    </row>
    <row r="197" spans="1:8" hidden="1">
      <c r="A197" s="191">
        <v>194</v>
      </c>
      <c r="B197" s="192"/>
      <c r="C197" s="165"/>
      <c r="D197" s="193"/>
      <c r="E197" s="193"/>
      <c r="F197" s="192"/>
      <c r="G197" s="194"/>
      <c r="H197" s="276">
        <f t="shared" ref="H197:H260" si="3">(E197-D197+1)*C197</f>
        <v>0</v>
      </c>
    </row>
    <row r="198" spans="1:8" hidden="1">
      <c r="A198" s="191">
        <v>195</v>
      </c>
      <c r="B198" s="192"/>
      <c r="C198" s="165"/>
      <c r="D198" s="193"/>
      <c r="E198" s="193"/>
      <c r="F198" s="192"/>
      <c r="G198" s="194"/>
      <c r="H198" s="276">
        <f t="shared" si="3"/>
        <v>0</v>
      </c>
    </row>
    <row r="199" spans="1:8" hidden="1">
      <c r="A199" s="191">
        <v>196</v>
      </c>
      <c r="B199" s="192"/>
      <c r="C199" s="165"/>
      <c r="D199" s="193"/>
      <c r="E199" s="193"/>
      <c r="F199" s="192"/>
      <c r="G199" s="194"/>
      <c r="H199" s="276">
        <f t="shared" si="3"/>
        <v>0</v>
      </c>
    </row>
    <row r="200" spans="1:8" hidden="1">
      <c r="A200" s="191">
        <v>197</v>
      </c>
      <c r="B200" s="192"/>
      <c r="C200" s="165"/>
      <c r="D200" s="193"/>
      <c r="E200" s="193"/>
      <c r="F200" s="192"/>
      <c r="G200" s="194"/>
      <c r="H200" s="276">
        <f t="shared" si="3"/>
        <v>0</v>
      </c>
    </row>
    <row r="201" spans="1:8" hidden="1">
      <c r="A201" s="191">
        <v>198</v>
      </c>
      <c r="B201" s="192"/>
      <c r="C201" s="165"/>
      <c r="D201" s="193"/>
      <c r="E201" s="193"/>
      <c r="F201" s="192"/>
      <c r="G201" s="194"/>
      <c r="H201" s="276">
        <f t="shared" si="3"/>
        <v>0</v>
      </c>
    </row>
    <row r="202" spans="1:8" hidden="1">
      <c r="A202" s="191">
        <v>199</v>
      </c>
      <c r="B202" s="192"/>
      <c r="C202" s="165"/>
      <c r="D202" s="193"/>
      <c r="E202" s="193"/>
      <c r="F202" s="192"/>
      <c r="G202" s="194"/>
      <c r="H202" s="276">
        <f t="shared" si="3"/>
        <v>0</v>
      </c>
    </row>
    <row r="203" spans="1:8" hidden="1">
      <c r="A203" s="191">
        <v>200</v>
      </c>
      <c r="B203" s="192"/>
      <c r="C203" s="165"/>
      <c r="D203" s="193"/>
      <c r="E203" s="193"/>
      <c r="F203" s="192"/>
      <c r="G203" s="194"/>
      <c r="H203" s="276">
        <f t="shared" si="3"/>
        <v>0</v>
      </c>
    </row>
    <row r="204" spans="1:8" hidden="1">
      <c r="A204" s="191">
        <v>201</v>
      </c>
      <c r="B204" s="192"/>
      <c r="C204" s="165"/>
      <c r="D204" s="193"/>
      <c r="E204" s="193"/>
      <c r="F204" s="192"/>
      <c r="G204" s="194"/>
      <c r="H204" s="276">
        <f t="shared" si="3"/>
        <v>0</v>
      </c>
    </row>
    <row r="205" spans="1:8" hidden="1">
      <c r="A205" s="191">
        <v>202</v>
      </c>
      <c r="B205" s="192"/>
      <c r="C205" s="165"/>
      <c r="D205" s="193"/>
      <c r="E205" s="193"/>
      <c r="F205" s="192"/>
      <c r="G205" s="194"/>
      <c r="H205" s="276">
        <f t="shared" si="3"/>
        <v>0</v>
      </c>
    </row>
    <row r="206" spans="1:8" hidden="1">
      <c r="A206" s="191">
        <v>203</v>
      </c>
      <c r="B206" s="192"/>
      <c r="C206" s="165"/>
      <c r="D206" s="193"/>
      <c r="E206" s="193"/>
      <c r="F206" s="192"/>
      <c r="G206" s="194"/>
      <c r="H206" s="276">
        <f t="shared" si="3"/>
        <v>0</v>
      </c>
    </row>
    <row r="207" spans="1:8" hidden="1">
      <c r="A207" s="191">
        <v>204</v>
      </c>
      <c r="B207" s="192"/>
      <c r="C207" s="165"/>
      <c r="D207" s="193"/>
      <c r="E207" s="193"/>
      <c r="F207" s="192"/>
      <c r="G207" s="194"/>
      <c r="H207" s="276">
        <f t="shared" si="3"/>
        <v>0</v>
      </c>
    </row>
    <row r="208" spans="1:8" hidden="1">
      <c r="A208" s="191">
        <v>205</v>
      </c>
      <c r="B208" s="192"/>
      <c r="C208" s="165"/>
      <c r="D208" s="193"/>
      <c r="E208" s="193"/>
      <c r="F208" s="192"/>
      <c r="G208" s="194"/>
      <c r="H208" s="276">
        <f t="shared" si="3"/>
        <v>0</v>
      </c>
    </row>
    <row r="209" spans="1:8" hidden="1">
      <c r="A209" s="191">
        <v>206</v>
      </c>
      <c r="B209" s="192"/>
      <c r="C209" s="165"/>
      <c r="D209" s="193"/>
      <c r="E209" s="193"/>
      <c r="F209" s="192"/>
      <c r="G209" s="194"/>
      <c r="H209" s="276">
        <f t="shared" si="3"/>
        <v>0</v>
      </c>
    </row>
    <row r="210" spans="1:8" hidden="1">
      <c r="A210" s="191">
        <v>207</v>
      </c>
      <c r="B210" s="192"/>
      <c r="C210" s="165"/>
      <c r="D210" s="193"/>
      <c r="E210" s="193"/>
      <c r="F210" s="192"/>
      <c r="G210" s="194"/>
      <c r="H210" s="276">
        <f t="shared" si="3"/>
        <v>0</v>
      </c>
    </row>
    <row r="211" spans="1:8" hidden="1">
      <c r="A211" s="191">
        <v>208</v>
      </c>
      <c r="B211" s="192"/>
      <c r="C211" s="165"/>
      <c r="D211" s="193"/>
      <c r="E211" s="193"/>
      <c r="F211" s="192"/>
      <c r="G211" s="194"/>
      <c r="H211" s="276">
        <f t="shared" si="3"/>
        <v>0</v>
      </c>
    </row>
    <row r="212" spans="1:8" hidden="1">
      <c r="A212" s="191">
        <v>209</v>
      </c>
      <c r="B212" s="192"/>
      <c r="C212" s="165"/>
      <c r="D212" s="193"/>
      <c r="E212" s="193"/>
      <c r="F212" s="192"/>
      <c r="G212" s="194"/>
      <c r="H212" s="276">
        <f t="shared" si="3"/>
        <v>0</v>
      </c>
    </row>
    <row r="213" spans="1:8" hidden="1">
      <c r="A213" s="191">
        <v>210</v>
      </c>
      <c r="B213" s="192"/>
      <c r="C213" s="165"/>
      <c r="D213" s="193"/>
      <c r="E213" s="193"/>
      <c r="F213" s="192"/>
      <c r="G213" s="194"/>
      <c r="H213" s="276">
        <f t="shared" si="3"/>
        <v>0</v>
      </c>
    </row>
    <row r="214" spans="1:8" hidden="1">
      <c r="A214" s="191">
        <v>211</v>
      </c>
      <c r="B214" s="192"/>
      <c r="C214" s="165"/>
      <c r="D214" s="193"/>
      <c r="E214" s="193"/>
      <c r="F214" s="192"/>
      <c r="G214" s="194"/>
      <c r="H214" s="276">
        <f t="shared" si="3"/>
        <v>0</v>
      </c>
    </row>
    <row r="215" spans="1:8" hidden="1">
      <c r="A215" s="191">
        <v>212</v>
      </c>
      <c r="B215" s="192"/>
      <c r="C215" s="165"/>
      <c r="D215" s="193"/>
      <c r="E215" s="193"/>
      <c r="F215" s="192"/>
      <c r="G215" s="194"/>
      <c r="H215" s="276">
        <f t="shared" si="3"/>
        <v>0</v>
      </c>
    </row>
    <row r="216" spans="1:8" hidden="1">
      <c r="A216" s="191">
        <v>213</v>
      </c>
      <c r="B216" s="192"/>
      <c r="C216" s="165"/>
      <c r="D216" s="193"/>
      <c r="E216" s="193"/>
      <c r="F216" s="192"/>
      <c r="G216" s="194"/>
      <c r="H216" s="276">
        <f t="shared" si="3"/>
        <v>0</v>
      </c>
    </row>
    <row r="217" spans="1:8" hidden="1">
      <c r="A217" s="191">
        <v>214</v>
      </c>
      <c r="B217" s="192"/>
      <c r="C217" s="165"/>
      <c r="D217" s="193"/>
      <c r="E217" s="193"/>
      <c r="F217" s="192"/>
      <c r="G217" s="194"/>
      <c r="H217" s="276">
        <f t="shared" si="3"/>
        <v>0</v>
      </c>
    </row>
    <row r="218" spans="1:8" hidden="1">
      <c r="A218" s="191">
        <v>215</v>
      </c>
      <c r="B218" s="192"/>
      <c r="C218" s="165"/>
      <c r="D218" s="193"/>
      <c r="E218" s="193"/>
      <c r="F218" s="192"/>
      <c r="G218" s="194"/>
      <c r="H218" s="276">
        <f t="shared" si="3"/>
        <v>0</v>
      </c>
    </row>
    <row r="219" spans="1:8" hidden="1">
      <c r="A219" s="191">
        <v>216</v>
      </c>
      <c r="B219" s="192"/>
      <c r="C219" s="165"/>
      <c r="D219" s="193"/>
      <c r="E219" s="193"/>
      <c r="F219" s="192"/>
      <c r="G219" s="194"/>
      <c r="H219" s="276">
        <f t="shared" si="3"/>
        <v>0</v>
      </c>
    </row>
    <row r="220" spans="1:8" hidden="1">
      <c r="A220" s="191">
        <v>217</v>
      </c>
      <c r="B220" s="192"/>
      <c r="C220" s="165"/>
      <c r="D220" s="193"/>
      <c r="E220" s="193"/>
      <c r="F220" s="192"/>
      <c r="G220" s="194"/>
      <c r="H220" s="276">
        <f t="shared" si="3"/>
        <v>0</v>
      </c>
    </row>
    <row r="221" spans="1:8" hidden="1">
      <c r="A221" s="191">
        <v>218</v>
      </c>
      <c r="B221" s="192"/>
      <c r="C221" s="165"/>
      <c r="D221" s="193"/>
      <c r="E221" s="193"/>
      <c r="F221" s="192"/>
      <c r="G221" s="194"/>
      <c r="H221" s="276">
        <f t="shared" si="3"/>
        <v>0</v>
      </c>
    </row>
    <row r="222" spans="1:8" hidden="1">
      <c r="A222" s="191">
        <v>219</v>
      </c>
      <c r="B222" s="192"/>
      <c r="C222" s="165"/>
      <c r="D222" s="193"/>
      <c r="E222" s="193"/>
      <c r="F222" s="192"/>
      <c r="G222" s="194"/>
      <c r="H222" s="276">
        <f t="shared" si="3"/>
        <v>0</v>
      </c>
    </row>
    <row r="223" spans="1:8" hidden="1">
      <c r="A223" s="191">
        <v>220</v>
      </c>
      <c r="B223" s="192"/>
      <c r="C223" s="165"/>
      <c r="D223" s="193"/>
      <c r="E223" s="193"/>
      <c r="F223" s="192"/>
      <c r="G223" s="194"/>
      <c r="H223" s="276">
        <f t="shared" si="3"/>
        <v>0</v>
      </c>
    </row>
    <row r="224" spans="1:8" hidden="1">
      <c r="A224" s="191">
        <v>221</v>
      </c>
      <c r="B224" s="192"/>
      <c r="C224" s="165"/>
      <c r="D224" s="193"/>
      <c r="E224" s="193"/>
      <c r="F224" s="192"/>
      <c r="G224" s="194"/>
      <c r="H224" s="276">
        <f t="shared" si="3"/>
        <v>0</v>
      </c>
    </row>
    <row r="225" spans="1:8" hidden="1">
      <c r="A225" s="191">
        <v>222</v>
      </c>
      <c r="B225" s="192"/>
      <c r="C225" s="165"/>
      <c r="D225" s="193"/>
      <c r="E225" s="193"/>
      <c r="F225" s="192"/>
      <c r="G225" s="194"/>
      <c r="H225" s="276">
        <f t="shared" si="3"/>
        <v>0</v>
      </c>
    </row>
    <row r="226" spans="1:8" hidden="1">
      <c r="A226" s="191">
        <v>223</v>
      </c>
      <c r="B226" s="192"/>
      <c r="C226" s="165"/>
      <c r="D226" s="193"/>
      <c r="E226" s="193"/>
      <c r="F226" s="192"/>
      <c r="G226" s="194"/>
      <c r="H226" s="276">
        <f t="shared" si="3"/>
        <v>0</v>
      </c>
    </row>
    <row r="227" spans="1:8" hidden="1">
      <c r="A227" s="191">
        <v>224</v>
      </c>
      <c r="B227" s="192"/>
      <c r="C227" s="165"/>
      <c r="D227" s="193"/>
      <c r="E227" s="193"/>
      <c r="F227" s="192"/>
      <c r="G227" s="194"/>
      <c r="H227" s="276">
        <f t="shared" si="3"/>
        <v>0</v>
      </c>
    </row>
    <row r="228" spans="1:8" hidden="1">
      <c r="A228" s="191">
        <v>225</v>
      </c>
      <c r="B228" s="192"/>
      <c r="C228" s="165"/>
      <c r="D228" s="193"/>
      <c r="E228" s="193"/>
      <c r="F228" s="192"/>
      <c r="G228" s="194"/>
      <c r="H228" s="276">
        <f t="shared" si="3"/>
        <v>0</v>
      </c>
    </row>
    <row r="229" spans="1:8" hidden="1">
      <c r="A229" s="191">
        <v>226</v>
      </c>
      <c r="B229" s="192"/>
      <c r="C229" s="165"/>
      <c r="D229" s="193"/>
      <c r="E229" s="193"/>
      <c r="F229" s="192"/>
      <c r="G229" s="194"/>
      <c r="H229" s="276">
        <f t="shared" si="3"/>
        <v>0</v>
      </c>
    </row>
    <row r="230" spans="1:8" hidden="1">
      <c r="A230" s="191">
        <v>227</v>
      </c>
      <c r="B230" s="192"/>
      <c r="C230" s="165"/>
      <c r="D230" s="193"/>
      <c r="E230" s="193"/>
      <c r="F230" s="192"/>
      <c r="G230" s="194"/>
      <c r="H230" s="276">
        <f t="shared" si="3"/>
        <v>0</v>
      </c>
    </row>
    <row r="231" spans="1:8" hidden="1">
      <c r="A231" s="191">
        <v>228</v>
      </c>
      <c r="B231" s="192"/>
      <c r="C231" s="165"/>
      <c r="D231" s="193"/>
      <c r="E231" s="193"/>
      <c r="F231" s="192"/>
      <c r="G231" s="194"/>
      <c r="H231" s="276">
        <f t="shared" si="3"/>
        <v>0</v>
      </c>
    </row>
    <row r="232" spans="1:8" hidden="1">
      <c r="A232" s="191">
        <v>229</v>
      </c>
      <c r="B232" s="192"/>
      <c r="C232" s="165"/>
      <c r="D232" s="193"/>
      <c r="E232" s="193"/>
      <c r="F232" s="192"/>
      <c r="G232" s="194"/>
      <c r="H232" s="276">
        <f t="shared" si="3"/>
        <v>0</v>
      </c>
    </row>
    <row r="233" spans="1:8" hidden="1">
      <c r="A233" s="191">
        <v>230</v>
      </c>
      <c r="B233" s="192"/>
      <c r="C233" s="165"/>
      <c r="D233" s="193"/>
      <c r="E233" s="193"/>
      <c r="F233" s="192"/>
      <c r="G233" s="194"/>
      <c r="H233" s="276">
        <f t="shared" si="3"/>
        <v>0</v>
      </c>
    </row>
    <row r="234" spans="1:8" hidden="1">
      <c r="A234" s="191">
        <v>231</v>
      </c>
      <c r="B234" s="192"/>
      <c r="C234" s="165"/>
      <c r="D234" s="193"/>
      <c r="E234" s="193"/>
      <c r="F234" s="192"/>
      <c r="G234" s="194"/>
      <c r="H234" s="276">
        <f t="shared" si="3"/>
        <v>0</v>
      </c>
    </row>
    <row r="235" spans="1:8" hidden="1">
      <c r="A235" s="191">
        <v>232</v>
      </c>
      <c r="B235" s="192"/>
      <c r="C235" s="165"/>
      <c r="D235" s="193"/>
      <c r="E235" s="193"/>
      <c r="F235" s="192"/>
      <c r="G235" s="194"/>
      <c r="H235" s="276">
        <f t="shared" si="3"/>
        <v>0</v>
      </c>
    </row>
    <row r="236" spans="1:8" hidden="1">
      <c r="A236" s="191">
        <v>233</v>
      </c>
      <c r="B236" s="192"/>
      <c r="C236" s="165"/>
      <c r="D236" s="193"/>
      <c r="E236" s="193"/>
      <c r="F236" s="192"/>
      <c r="G236" s="194"/>
      <c r="H236" s="276">
        <f t="shared" si="3"/>
        <v>0</v>
      </c>
    </row>
    <row r="237" spans="1:8" hidden="1">
      <c r="A237" s="191">
        <v>234</v>
      </c>
      <c r="B237" s="192"/>
      <c r="C237" s="165"/>
      <c r="D237" s="193"/>
      <c r="E237" s="193"/>
      <c r="F237" s="192"/>
      <c r="G237" s="194"/>
      <c r="H237" s="276">
        <f t="shared" si="3"/>
        <v>0</v>
      </c>
    </row>
    <row r="238" spans="1:8" hidden="1">
      <c r="A238" s="191">
        <v>235</v>
      </c>
      <c r="B238" s="192"/>
      <c r="C238" s="165"/>
      <c r="D238" s="193"/>
      <c r="E238" s="193"/>
      <c r="F238" s="192"/>
      <c r="G238" s="194"/>
      <c r="H238" s="276">
        <f t="shared" si="3"/>
        <v>0</v>
      </c>
    </row>
    <row r="239" spans="1:8" hidden="1">
      <c r="A239" s="191">
        <v>236</v>
      </c>
      <c r="B239" s="192"/>
      <c r="C239" s="165"/>
      <c r="D239" s="193"/>
      <c r="E239" s="193"/>
      <c r="F239" s="192"/>
      <c r="G239" s="194"/>
      <c r="H239" s="276">
        <f t="shared" si="3"/>
        <v>0</v>
      </c>
    </row>
    <row r="240" spans="1:8" hidden="1">
      <c r="A240" s="191">
        <v>237</v>
      </c>
      <c r="B240" s="192"/>
      <c r="C240" s="165"/>
      <c r="D240" s="193"/>
      <c r="E240" s="193"/>
      <c r="F240" s="192"/>
      <c r="G240" s="194"/>
      <c r="H240" s="276">
        <f t="shared" si="3"/>
        <v>0</v>
      </c>
    </row>
    <row r="241" spans="1:8" hidden="1">
      <c r="A241" s="191">
        <v>238</v>
      </c>
      <c r="B241" s="192"/>
      <c r="C241" s="165"/>
      <c r="D241" s="193"/>
      <c r="E241" s="193"/>
      <c r="F241" s="192"/>
      <c r="G241" s="194"/>
      <c r="H241" s="276">
        <f t="shared" si="3"/>
        <v>0</v>
      </c>
    </row>
    <row r="242" spans="1:8" hidden="1">
      <c r="A242" s="191">
        <v>239</v>
      </c>
      <c r="B242" s="192"/>
      <c r="C242" s="165"/>
      <c r="D242" s="193"/>
      <c r="E242" s="193"/>
      <c r="F242" s="192"/>
      <c r="G242" s="194"/>
      <c r="H242" s="276">
        <f t="shared" si="3"/>
        <v>0</v>
      </c>
    </row>
    <row r="243" spans="1:8" hidden="1">
      <c r="A243" s="191">
        <v>240</v>
      </c>
      <c r="B243" s="192"/>
      <c r="C243" s="165"/>
      <c r="D243" s="193"/>
      <c r="E243" s="193"/>
      <c r="F243" s="192"/>
      <c r="G243" s="194"/>
      <c r="H243" s="276">
        <f t="shared" si="3"/>
        <v>0</v>
      </c>
    </row>
    <row r="244" spans="1:8" hidden="1">
      <c r="A244" s="191">
        <v>241</v>
      </c>
      <c r="B244" s="192"/>
      <c r="C244" s="165"/>
      <c r="D244" s="193"/>
      <c r="E244" s="193"/>
      <c r="F244" s="192"/>
      <c r="G244" s="194"/>
      <c r="H244" s="276">
        <f t="shared" si="3"/>
        <v>0</v>
      </c>
    </row>
    <row r="245" spans="1:8" hidden="1">
      <c r="A245" s="191">
        <v>242</v>
      </c>
      <c r="B245" s="192"/>
      <c r="C245" s="165"/>
      <c r="D245" s="193"/>
      <c r="E245" s="193"/>
      <c r="F245" s="192"/>
      <c r="G245" s="194"/>
      <c r="H245" s="276">
        <f t="shared" si="3"/>
        <v>0</v>
      </c>
    </row>
    <row r="246" spans="1:8" hidden="1">
      <c r="A246" s="191">
        <v>243</v>
      </c>
      <c r="B246" s="192"/>
      <c r="C246" s="165"/>
      <c r="D246" s="193"/>
      <c r="E246" s="193"/>
      <c r="F246" s="192"/>
      <c r="G246" s="194"/>
      <c r="H246" s="276">
        <f t="shared" si="3"/>
        <v>0</v>
      </c>
    </row>
    <row r="247" spans="1:8" hidden="1">
      <c r="A247" s="191">
        <v>244</v>
      </c>
      <c r="B247" s="192"/>
      <c r="C247" s="165"/>
      <c r="D247" s="193"/>
      <c r="E247" s="193"/>
      <c r="F247" s="192"/>
      <c r="G247" s="194"/>
      <c r="H247" s="276">
        <f t="shared" si="3"/>
        <v>0</v>
      </c>
    </row>
    <row r="248" spans="1:8" hidden="1">
      <c r="A248" s="191">
        <v>245</v>
      </c>
      <c r="B248" s="192"/>
      <c r="C248" s="165"/>
      <c r="D248" s="193"/>
      <c r="E248" s="193"/>
      <c r="F248" s="192"/>
      <c r="G248" s="194"/>
      <c r="H248" s="276">
        <f t="shared" si="3"/>
        <v>0</v>
      </c>
    </row>
    <row r="249" spans="1:8" hidden="1">
      <c r="A249" s="191">
        <v>246</v>
      </c>
      <c r="B249" s="192"/>
      <c r="C249" s="165"/>
      <c r="D249" s="193"/>
      <c r="E249" s="193"/>
      <c r="F249" s="192"/>
      <c r="G249" s="194"/>
      <c r="H249" s="276">
        <f t="shared" si="3"/>
        <v>0</v>
      </c>
    </row>
    <row r="250" spans="1:8" hidden="1">
      <c r="A250" s="191">
        <v>247</v>
      </c>
      <c r="B250" s="192"/>
      <c r="C250" s="165"/>
      <c r="D250" s="193"/>
      <c r="E250" s="193"/>
      <c r="F250" s="192"/>
      <c r="G250" s="194"/>
      <c r="H250" s="276">
        <f t="shared" si="3"/>
        <v>0</v>
      </c>
    </row>
    <row r="251" spans="1:8" hidden="1">
      <c r="A251" s="191">
        <v>248</v>
      </c>
      <c r="B251" s="192"/>
      <c r="C251" s="165"/>
      <c r="D251" s="193"/>
      <c r="E251" s="193"/>
      <c r="F251" s="192"/>
      <c r="G251" s="194"/>
      <c r="H251" s="276">
        <f t="shared" si="3"/>
        <v>0</v>
      </c>
    </row>
    <row r="252" spans="1:8" hidden="1">
      <c r="A252" s="191">
        <v>249</v>
      </c>
      <c r="B252" s="192"/>
      <c r="C252" s="165"/>
      <c r="D252" s="193"/>
      <c r="E252" s="193"/>
      <c r="F252" s="192"/>
      <c r="G252" s="194"/>
      <c r="H252" s="276">
        <f t="shared" si="3"/>
        <v>0</v>
      </c>
    </row>
    <row r="253" spans="1:8" hidden="1">
      <c r="A253" s="191">
        <v>250</v>
      </c>
      <c r="B253" s="192"/>
      <c r="C253" s="165"/>
      <c r="D253" s="193"/>
      <c r="E253" s="193"/>
      <c r="F253" s="192"/>
      <c r="G253" s="194"/>
      <c r="H253" s="276">
        <f t="shared" si="3"/>
        <v>0</v>
      </c>
    </row>
    <row r="254" spans="1:8" hidden="1">
      <c r="A254" s="191">
        <v>251</v>
      </c>
      <c r="B254" s="192"/>
      <c r="C254" s="165"/>
      <c r="D254" s="193"/>
      <c r="E254" s="193"/>
      <c r="F254" s="192"/>
      <c r="G254" s="194"/>
      <c r="H254" s="276">
        <f t="shared" si="3"/>
        <v>0</v>
      </c>
    </row>
    <row r="255" spans="1:8" hidden="1">
      <c r="A255" s="191">
        <v>252</v>
      </c>
      <c r="B255" s="192"/>
      <c r="C255" s="165"/>
      <c r="D255" s="193"/>
      <c r="E255" s="193"/>
      <c r="F255" s="192"/>
      <c r="G255" s="194"/>
      <c r="H255" s="276">
        <f t="shared" si="3"/>
        <v>0</v>
      </c>
    </row>
    <row r="256" spans="1:8" hidden="1">
      <c r="A256" s="191">
        <v>253</v>
      </c>
      <c r="B256" s="192"/>
      <c r="C256" s="165"/>
      <c r="D256" s="193"/>
      <c r="E256" s="193"/>
      <c r="F256" s="192"/>
      <c r="G256" s="194"/>
      <c r="H256" s="276">
        <f t="shared" si="3"/>
        <v>0</v>
      </c>
    </row>
    <row r="257" spans="1:8" hidden="1">
      <c r="A257" s="191">
        <v>254</v>
      </c>
      <c r="B257" s="192"/>
      <c r="C257" s="165"/>
      <c r="D257" s="193"/>
      <c r="E257" s="193"/>
      <c r="F257" s="192"/>
      <c r="G257" s="194"/>
      <c r="H257" s="276">
        <f t="shared" si="3"/>
        <v>0</v>
      </c>
    </row>
    <row r="258" spans="1:8" hidden="1">
      <c r="A258" s="191">
        <v>255</v>
      </c>
      <c r="B258" s="192"/>
      <c r="C258" s="165"/>
      <c r="D258" s="193"/>
      <c r="E258" s="193"/>
      <c r="F258" s="192"/>
      <c r="G258" s="194"/>
      <c r="H258" s="276">
        <f t="shared" si="3"/>
        <v>0</v>
      </c>
    </row>
    <row r="259" spans="1:8" hidden="1">
      <c r="A259" s="191">
        <v>256</v>
      </c>
      <c r="B259" s="192"/>
      <c r="C259" s="165"/>
      <c r="D259" s="193"/>
      <c r="E259" s="193"/>
      <c r="F259" s="192"/>
      <c r="G259" s="194"/>
      <c r="H259" s="276">
        <f t="shared" si="3"/>
        <v>0</v>
      </c>
    </row>
    <row r="260" spans="1:8" hidden="1">
      <c r="A260" s="191">
        <v>257</v>
      </c>
      <c r="B260" s="192"/>
      <c r="C260" s="165"/>
      <c r="D260" s="193"/>
      <c r="E260" s="193"/>
      <c r="F260" s="192"/>
      <c r="G260" s="194"/>
      <c r="H260" s="276">
        <f t="shared" si="3"/>
        <v>0</v>
      </c>
    </row>
    <row r="261" spans="1:8" hidden="1">
      <c r="A261" s="191">
        <v>258</v>
      </c>
      <c r="B261" s="192"/>
      <c r="C261" s="165"/>
      <c r="D261" s="193"/>
      <c r="E261" s="193"/>
      <c r="F261" s="192"/>
      <c r="G261" s="194"/>
      <c r="H261" s="276">
        <f t="shared" ref="H261:H324" si="4">(E261-D261+1)*C261</f>
        <v>0</v>
      </c>
    </row>
    <row r="262" spans="1:8" hidden="1">
      <c r="A262" s="191">
        <v>259</v>
      </c>
      <c r="B262" s="192"/>
      <c r="C262" s="165"/>
      <c r="D262" s="193"/>
      <c r="E262" s="193"/>
      <c r="F262" s="192"/>
      <c r="G262" s="194"/>
      <c r="H262" s="276">
        <f t="shared" si="4"/>
        <v>0</v>
      </c>
    </row>
    <row r="263" spans="1:8" hidden="1">
      <c r="A263" s="191">
        <v>260</v>
      </c>
      <c r="B263" s="192"/>
      <c r="C263" s="165"/>
      <c r="D263" s="193"/>
      <c r="E263" s="193"/>
      <c r="F263" s="192"/>
      <c r="G263" s="194"/>
      <c r="H263" s="276">
        <f t="shared" si="4"/>
        <v>0</v>
      </c>
    </row>
    <row r="264" spans="1:8" hidden="1">
      <c r="A264" s="191">
        <v>261</v>
      </c>
      <c r="B264" s="192"/>
      <c r="C264" s="165"/>
      <c r="D264" s="193"/>
      <c r="E264" s="193"/>
      <c r="F264" s="192"/>
      <c r="G264" s="194"/>
      <c r="H264" s="276">
        <f t="shared" si="4"/>
        <v>0</v>
      </c>
    </row>
    <row r="265" spans="1:8" hidden="1">
      <c r="A265" s="191">
        <v>262</v>
      </c>
      <c r="B265" s="192"/>
      <c r="C265" s="165"/>
      <c r="D265" s="193"/>
      <c r="E265" s="193"/>
      <c r="F265" s="192"/>
      <c r="G265" s="194"/>
      <c r="H265" s="276">
        <f t="shared" si="4"/>
        <v>0</v>
      </c>
    </row>
    <row r="266" spans="1:8" hidden="1">
      <c r="A266" s="191">
        <v>263</v>
      </c>
      <c r="B266" s="192"/>
      <c r="C266" s="165"/>
      <c r="D266" s="193"/>
      <c r="E266" s="193"/>
      <c r="F266" s="192"/>
      <c r="G266" s="194"/>
      <c r="H266" s="276">
        <f t="shared" si="4"/>
        <v>0</v>
      </c>
    </row>
    <row r="267" spans="1:8" hidden="1">
      <c r="A267" s="191">
        <v>264</v>
      </c>
      <c r="B267" s="192"/>
      <c r="C267" s="165"/>
      <c r="D267" s="193"/>
      <c r="E267" s="193"/>
      <c r="F267" s="192"/>
      <c r="G267" s="194"/>
      <c r="H267" s="276">
        <f t="shared" si="4"/>
        <v>0</v>
      </c>
    </row>
    <row r="268" spans="1:8" hidden="1">
      <c r="A268" s="191">
        <v>265</v>
      </c>
      <c r="B268" s="192"/>
      <c r="C268" s="165"/>
      <c r="D268" s="193"/>
      <c r="E268" s="193"/>
      <c r="F268" s="192"/>
      <c r="G268" s="194"/>
      <c r="H268" s="276">
        <f t="shared" si="4"/>
        <v>0</v>
      </c>
    </row>
    <row r="269" spans="1:8" hidden="1">
      <c r="A269" s="191">
        <v>266</v>
      </c>
      <c r="B269" s="192"/>
      <c r="C269" s="165"/>
      <c r="D269" s="193"/>
      <c r="E269" s="193"/>
      <c r="F269" s="192"/>
      <c r="G269" s="194"/>
      <c r="H269" s="276">
        <f t="shared" si="4"/>
        <v>0</v>
      </c>
    </row>
    <row r="270" spans="1:8" hidden="1">
      <c r="A270" s="191">
        <v>267</v>
      </c>
      <c r="B270" s="192"/>
      <c r="C270" s="165"/>
      <c r="D270" s="193"/>
      <c r="E270" s="193"/>
      <c r="F270" s="192"/>
      <c r="G270" s="194"/>
      <c r="H270" s="276">
        <f t="shared" si="4"/>
        <v>0</v>
      </c>
    </row>
    <row r="271" spans="1:8" hidden="1">
      <c r="A271" s="191">
        <v>268</v>
      </c>
      <c r="B271" s="192"/>
      <c r="C271" s="165"/>
      <c r="D271" s="193"/>
      <c r="E271" s="193"/>
      <c r="F271" s="192"/>
      <c r="G271" s="194"/>
      <c r="H271" s="276">
        <f t="shared" si="4"/>
        <v>0</v>
      </c>
    </row>
    <row r="272" spans="1:8" hidden="1">
      <c r="A272" s="191">
        <v>269</v>
      </c>
      <c r="B272" s="192"/>
      <c r="C272" s="165"/>
      <c r="D272" s="193"/>
      <c r="E272" s="193"/>
      <c r="F272" s="192"/>
      <c r="G272" s="194"/>
      <c r="H272" s="276">
        <f t="shared" si="4"/>
        <v>0</v>
      </c>
    </row>
    <row r="273" spans="1:8" hidden="1">
      <c r="A273" s="191">
        <v>270</v>
      </c>
      <c r="B273" s="192"/>
      <c r="C273" s="165"/>
      <c r="D273" s="193"/>
      <c r="E273" s="193"/>
      <c r="F273" s="192"/>
      <c r="G273" s="194"/>
      <c r="H273" s="276">
        <f t="shared" si="4"/>
        <v>0</v>
      </c>
    </row>
    <row r="274" spans="1:8" hidden="1">
      <c r="A274" s="191">
        <v>271</v>
      </c>
      <c r="B274" s="192"/>
      <c r="C274" s="165"/>
      <c r="D274" s="193"/>
      <c r="E274" s="193"/>
      <c r="F274" s="192"/>
      <c r="G274" s="194"/>
      <c r="H274" s="276">
        <f t="shared" si="4"/>
        <v>0</v>
      </c>
    </row>
    <row r="275" spans="1:8" hidden="1">
      <c r="A275" s="191">
        <v>272</v>
      </c>
      <c r="B275" s="192"/>
      <c r="C275" s="165"/>
      <c r="D275" s="193"/>
      <c r="E275" s="193"/>
      <c r="F275" s="192"/>
      <c r="G275" s="194"/>
      <c r="H275" s="276">
        <f t="shared" si="4"/>
        <v>0</v>
      </c>
    </row>
    <row r="276" spans="1:8" hidden="1">
      <c r="A276" s="191">
        <v>273</v>
      </c>
      <c r="B276" s="192"/>
      <c r="C276" s="165"/>
      <c r="D276" s="193"/>
      <c r="E276" s="193"/>
      <c r="F276" s="192"/>
      <c r="G276" s="194"/>
      <c r="H276" s="276">
        <f t="shared" si="4"/>
        <v>0</v>
      </c>
    </row>
    <row r="277" spans="1:8" hidden="1">
      <c r="A277" s="191">
        <v>274</v>
      </c>
      <c r="B277" s="192"/>
      <c r="C277" s="165"/>
      <c r="D277" s="193"/>
      <c r="E277" s="193"/>
      <c r="F277" s="192"/>
      <c r="G277" s="194"/>
      <c r="H277" s="276">
        <f t="shared" si="4"/>
        <v>0</v>
      </c>
    </row>
    <row r="278" spans="1:8" hidden="1">
      <c r="A278" s="191">
        <v>275</v>
      </c>
      <c r="B278" s="192"/>
      <c r="C278" s="165"/>
      <c r="D278" s="193"/>
      <c r="E278" s="193"/>
      <c r="F278" s="192"/>
      <c r="G278" s="194"/>
      <c r="H278" s="276">
        <f t="shared" si="4"/>
        <v>0</v>
      </c>
    </row>
    <row r="279" spans="1:8" hidden="1">
      <c r="A279" s="191">
        <v>276</v>
      </c>
      <c r="B279" s="192"/>
      <c r="C279" s="165"/>
      <c r="D279" s="193"/>
      <c r="E279" s="193"/>
      <c r="F279" s="192"/>
      <c r="G279" s="194"/>
      <c r="H279" s="276">
        <f t="shared" si="4"/>
        <v>0</v>
      </c>
    </row>
    <row r="280" spans="1:8" hidden="1">
      <c r="A280" s="191">
        <v>277</v>
      </c>
      <c r="B280" s="192"/>
      <c r="C280" s="165"/>
      <c r="D280" s="193"/>
      <c r="E280" s="193"/>
      <c r="F280" s="192"/>
      <c r="G280" s="194"/>
      <c r="H280" s="276">
        <f t="shared" si="4"/>
        <v>0</v>
      </c>
    </row>
    <row r="281" spans="1:8" hidden="1">
      <c r="A281" s="191">
        <v>278</v>
      </c>
      <c r="B281" s="192"/>
      <c r="C281" s="165"/>
      <c r="D281" s="193"/>
      <c r="E281" s="193"/>
      <c r="F281" s="192"/>
      <c r="G281" s="194"/>
      <c r="H281" s="276">
        <f t="shared" si="4"/>
        <v>0</v>
      </c>
    </row>
    <row r="282" spans="1:8" hidden="1">
      <c r="A282" s="191">
        <v>279</v>
      </c>
      <c r="B282" s="192"/>
      <c r="C282" s="165"/>
      <c r="D282" s="193"/>
      <c r="E282" s="193"/>
      <c r="F282" s="192"/>
      <c r="G282" s="194"/>
      <c r="H282" s="276">
        <f t="shared" si="4"/>
        <v>0</v>
      </c>
    </row>
    <row r="283" spans="1:8" hidden="1">
      <c r="A283" s="191">
        <v>280</v>
      </c>
      <c r="B283" s="192"/>
      <c r="C283" s="165"/>
      <c r="D283" s="193"/>
      <c r="E283" s="193"/>
      <c r="F283" s="192"/>
      <c r="G283" s="194"/>
      <c r="H283" s="276">
        <f t="shared" si="4"/>
        <v>0</v>
      </c>
    </row>
    <row r="284" spans="1:8" hidden="1">
      <c r="A284" s="191">
        <v>281</v>
      </c>
      <c r="B284" s="192"/>
      <c r="C284" s="165"/>
      <c r="D284" s="193"/>
      <c r="E284" s="193"/>
      <c r="F284" s="192"/>
      <c r="G284" s="194"/>
      <c r="H284" s="276">
        <f t="shared" si="4"/>
        <v>0</v>
      </c>
    </row>
    <row r="285" spans="1:8" hidden="1">
      <c r="A285" s="191">
        <v>282</v>
      </c>
      <c r="B285" s="192"/>
      <c r="C285" s="165"/>
      <c r="D285" s="193"/>
      <c r="E285" s="193"/>
      <c r="F285" s="192"/>
      <c r="G285" s="194"/>
      <c r="H285" s="276">
        <f t="shared" si="4"/>
        <v>0</v>
      </c>
    </row>
    <row r="286" spans="1:8" hidden="1">
      <c r="A286" s="191">
        <v>283</v>
      </c>
      <c r="B286" s="192"/>
      <c r="C286" s="165"/>
      <c r="D286" s="193"/>
      <c r="E286" s="193"/>
      <c r="F286" s="192"/>
      <c r="G286" s="194"/>
      <c r="H286" s="276">
        <f t="shared" si="4"/>
        <v>0</v>
      </c>
    </row>
    <row r="287" spans="1:8" hidden="1">
      <c r="A287" s="191">
        <v>284</v>
      </c>
      <c r="B287" s="192"/>
      <c r="C287" s="165"/>
      <c r="D287" s="193"/>
      <c r="E287" s="193"/>
      <c r="F287" s="192"/>
      <c r="G287" s="194"/>
      <c r="H287" s="276">
        <f t="shared" si="4"/>
        <v>0</v>
      </c>
    </row>
    <row r="288" spans="1:8" hidden="1">
      <c r="A288" s="191">
        <v>285</v>
      </c>
      <c r="B288" s="192"/>
      <c r="C288" s="165"/>
      <c r="D288" s="193"/>
      <c r="E288" s="193"/>
      <c r="F288" s="192"/>
      <c r="G288" s="194"/>
      <c r="H288" s="276">
        <f t="shared" si="4"/>
        <v>0</v>
      </c>
    </row>
    <row r="289" spans="1:8" hidden="1">
      <c r="A289" s="191">
        <v>286</v>
      </c>
      <c r="B289" s="192"/>
      <c r="C289" s="165"/>
      <c r="D289" s="193"/>
      <c r="E289" s="193"/>
      <c r="F289" s="192"/>
      <c r="G289" s="194"/>
      <c r="H289" s="276">
        <f t="shared" si="4"/>
        <v>0</v>
      </c>
    </row>
    <row r="290" spans="1:8" hidden="1">
      <c r="A290" s="191">
        <v>287</v>
      </c>
      <c r="B290" s="192"/>
      <c r="C290" s="165"/>
      <c r="D290" s="193"/>
      <c r="E290" s="193"/>
      <c r="F290" s="192"/>
      <c r="G290" s="194"/>
      <c r="H290" s="276">
        <f t="shared" si="4"/>
        <v>0</v>
      </c>
    </row>
    <row r="291" spans="1:8" hidden="1">
      <c r="A291" s="191">
        <v>288</v>
      </c>
      <c r="B291" s="192"/>
      <c r="C291" s="165"/>
      <c r="D291" s="193"/>
      <c r="E291" s="193"/>
      <c r="F291" s="192"/>
      <c r="G291" s="194"/>
      <c r="H291" s="276">
        <f t="shared" si="4"/>
        <v>0</v>
      </c>
    </row>
    <row r="292" spans="1:8" hidden="1">
      <c r="A292" s="191">
        <v>289</v>
      </c>
      <c r="B292" s="192"/>
      <c r="C292" s="165"/>
      <c r="D292" s="193"/>
      <c r="E292" s="193"/>
      <c r="F292" s="192"/>
      <c r="G292" s="194"/>
      <c r="H292" s="276">
        <f t="shared" si="4"/>
        <v>0</v>
      </c>
    </row>
    <row r="293" spans="1:8" hidden="1">
      <c r="A293" s="191">
        <v>290</v>
      </c>
      <c r="B293" s="192"/>
      <c r="C293" s="165"/>
      <c r="D293" s="193"/>
      <c r="E293" s="193"/>
      <c r="F293" s="192"/>
      <c r="G293" s="194"/>
      <c r="H293" s="276">
        <f t="shared" si="4"/>
        <v>0</v>
      </c>
    </row>
    <row r="294" spans="1:8" hidden="1">
      <c r="A294" s="191">
        <v>291</v>
      </c>
      <c r="B294" s="192"/>
      <c r="C294" s="165"/>
      <c r="D294" s="193"/>
      <c r="E294" s="193"/>
      <c r="F294" s="192"/>
      <c r="G294" s="194"/>
      <c r="H294" s="276">
        <f t="shared" si="4"/>
        <v>0</v>
      </c>
    </row>
    <row r="295" spans="1:8" hidden="1">
      <c r="A295" s="191">
        <v>292</v>
      </c>
      <c r="B295" s="192"/>
      <c r="C295" s="165"/>
      <c r="D295" s="193"/>
      <c r="E295" s="193"/>
      <c r="F295" s="192"/>
      <c r="G295" s="194"/>
      <c r="H295" s="276">
        <f t="shared" si="4"/>
        <v>0</v>
      </c>
    </row>
    <row r="296" spans="1:8" hidden="1">
      <c r="A296" s="191">
        <v>293</v>
      </c>
      <c r="B296" s="192"/>
      <c r="C296" s="165"/>
      <c r="D296" s="193"/>
      <c r="E296" s="193"/>
      <c r="F296" s="192"/>
      <c r="G296" s="194"/>
      <c r="H296" s="276">
        <f t="shared" si="4"/>
        <v>0</v>
      </c>
    </row>
    <row r="297" spans="1:8" hidden="1">
      <c r="A297" s="191">
        <v>294</v>
      </c>
      <c r="B297" s="192"/>
      <c r="C297" s="165"/>
      <c r="D297" s="193"/>
      <c r="E297" s="193"/>
      <c r="F297" s="192"/>
      <c r="G297" s="194"/>
      <c r="H297" s="276">
        <f t="shared" si="4"/>
        <v>0</v>
      </c>
    </row>
    <row r="298" spans="1:8" hidden="1">
      <c r="A298" s="191">
        <v>295</v>
      </c>
      <c r="B298" s="192"/>
      <c r="C298" s="165"/>
      <c r="D298" s="193"/>
      <c r="E298" s="193"/>
      <c r="F298" s="192"/>
      <c r="G298" s="194"/>
      <c r="H298" s="276">
        <f t="shared" si="4"/>
        <v>0</v>
      </c>
    </row>
    <row r="299" spans="1:8" hidden="1">
      <c r="A299" s="191">
        <v>296</v>
      </c>
      <c r="B299" s="192"/>
      <c r="C299" s="165"/>
      <c r="D299" s="193"/>
      <c r="E299" s="193"/>
      <c r="F299" s="192"/>
      <c r="G299" s="194"/>
      <c r="H299" s="276">
        <f t="shared" si="4"/>
        <v>0</v>
      </c>
    </row>
    <row r="300" spans="1:8" hidden="1">
      <c r="A300" s="191">
        <v>297</v>
      </c>
      <c r="B300" s="192"/>
      <c r="C300" s="165"/>
      <c r="D300" s="193"/>
      <c r="E300" s="193"/>
      <c r="F300" s="192"/>
      <c r="G300" s="194"/>
      <c r="H300" s="276">
        <f t="shared" si="4"/>
        <v>0</v>
      </c>
    </row>
    <row r="301" spans="1:8" hidden="1">
      <c r="A301" s="191">
        <v>298</v>
      </c>
      <c r="B301" s="192"/>
      <c r="C301" s="165"/>
      <c r="D301" s="193"/>
      <c r="E301" s="193"/>
      <c r="F301" s="192"/>
      <c r="G301" s="194"/>
      <c r="H301" s="276">
        <f t="shared" si="4"/>
        <v>0</v>
      </c>
    </row>
    <row r="302" spans="1:8" hidden="1">
      <c r="A302" s="191">
        <v>299</v>
      </c>
      <c r="B302" s="192"/>
      <c r="C302" s="165"/>
      <c r="D302" s="193"/>
      <c r="E302" s="193"/>
      <c r="F302" s="192"/>
      <c r="G302" s="194"/>
      <c r="H302" s="276">
        <f t="shared" si="4"/>
        <v>0</v>
      </c>
    </row>
    <row r="303" spans="1:8" hidden="1">
      <c r="A303" s="191">
        <v>300</v>
      </c>
      <c r="B303" s="192"/>
      <c r="C303" s="165"/>
      <c r="D303" s="193"/>
      <c r="E303" s="193"/>
      <c r="F303" s="192"/>
      <c r="G303" s="194"/>
      <c r="H303" s="276">
        <f t="shared" si="4"/>
        <v>0</v>
      </c>
    </row>
    <row r="304" spans="1:8" hidden="1">
      <c r="A304" s="191">
        <v>301</v>
      </c>
      <c r="B304" s="192"/>
      <c r="C304" s="165"/>
      <c r="D304" s="193"/>
      <c r="E304" s="193"/>
      <c r="F304" s="192"/>
      <c r="G304" s="194"/>
      <c r="H304" s="276">
        <f t="shared" si="4"/>
        <v>0</v>
      </c>
    </row>
    <row r="305" spans="1:8" hidden="1">
      <c r="A305" s="191">
        <v>302</v>
      </c>
      <c r="B305" s="192"/>
      <c r="C305" s="165"/>
      <c r="D305" s="193"/>
      <c r="E305" s="193"/>
      <c r="F305" s="192"/>
      <c r="G305" s="194"/>
      <c r="H305" s="276">
        <f t="shared" si="4"/>
        <v>0</v>
      </c>
    </row>
    <row r="306" spans="1:8" hidden="1">
      <c r="A306" s="191">
        <v>303</v>
      </c>
      <c r="B306" s="192"/>
      <c r="C306" s="165"/>
      <c r="D306" s="193"/>
      <c r="E306" s="193"/>
      <c r="F306" s="192"/>
      <c r="G306" s="194"/>
      <c r="H306" s="276">
        <f t="shared" si="4"/>
        <v>0</v>
      </c>
    </row>
    <row r="307" spans="1:8" hidden="1">
      <c r="A307" s="191">
        <v>304</v>
      </c>
      <c r="B307" s="192"/>
      <c r="C307" s="165"/>
      <c r="D307" s="193"/>
      <c r="E307" s="193"/>
      <c r="F307" s="192"/>
      <c r="G307" s="194"/>
      <c r="H307" s="276">
        <f t="shared" si="4"/>
        <v>0</v>
      </c>
    </row>
    <row r="308" spans="1:8" hidden="1">
      <c r="A308" s="191">
        <v>305</v>
      </c>
      <c r="B308" s="192"/>
      <c r="C308" s="165"/>
      <c r="D308" s="193"/>
      <c r="E308" s="193"/>
      <c r="F308" s="192"/>
      <c r="G308" s="194"/>
      <c r="H308" s="276">
        <f t="shared" si="4"/>
        <v>0</v>
      </c>
    </row>
    <row r="309" spans="1:8" hidden="1">
      <c r="A309" s="191">
        <v>306</v>
      </c>
      <c r="B309" s="192"/>
      <c r="C309" s="165"/>
      <c r="D309" s="193"/>
      <c r="E309" s="193"/>
      <c r="F309" s="192"/>
      <c r="G309" s="194"/>
      <c r="H309" s="276">
        <f t="shared" si="4"/>
        <v>0</v>
      </c>
    </row>
    <row r="310" spans="1:8" hidden="1">
      <c r="A310" s="191">
        <v>307</v>
      </c>
      <c r="B310" s="192"/>
      <c r="C310" s="165"/>
      <c r="D310" s="193"/>
      <c r="E310" s="193"/>
      <c r="F310" s="192"/>
      <c r="G310" s="194"/>
      <c r="H310" s="276">
        <f t="shared" si="4"/>
        <v>0</v>
      </c>
    </row>
    <row r="311" spans="1:8" hidden="1">
      <c r="A311" s="191">
        <v>308</v>
      </c>
      <c r="B311" s="192"/>
      <c r="C311" s="165"/>
      <c r="D311" s="193"/>
      <c r="E311" s="193"/>
      <c r="F311" s="192"/>
      <c r="G311" s="194"/>
      <c r="H311" s="276">
        <f t="shared" si="4"/>
        <v>0</v>
      </c>
    </row>
    <row r="312" spans="1:8" hidden="1">
      <c r="A312" s="191">
        <v>309</v>
      </c>
      <c r="B312" s="192"/>
      <c r="C312" s="165"/>
      <c r="D312" s="193"/>
      <c r="E312" s="193"/>
      <c r="F312" s="192"/>
      <c r="G312" s="194"/>
      <c r="H312" s="276">
        <f t="shared" si="4"/>
        <v>0</v>
      </c>
    </row>
    <row r="313" spans="1:8" hidden="1">
      <c r="A313" s="191">
        <v>310</v>
      </c>
      <c r="B313" s="192"/>
      <c r="C313" s="165"/>
      <c r="D313" s="193"/>
      <c r="E313" s="193"/>
      <c r="F313" s="192"/>
      <c r="G313" s="194"/>
      <c r="H313" s="276">
        <f t="shared" si="4"/>
        <v>0</v>
      </c>
    </row>
    <row r="314" spans="1:8" hidden="1">
      <c r="A314" s="191">
        <v>311</v>
      </c>
      <c r="B314" s="192"/>
      <c r="C314" s="165"/>
      <c r="D314" s="193"/>
      <c r="E314" s="193"/>
      <c r="F314" s="192"/>
      <c r="G314" s="194"/>
      <c r="H314" s="276">
        <f t="shared" si="4"/>
        <v>0</v>
      </c>
    </row>
    <row r="315" spans="1:8" hidden="1">
      <c r="A315" s="191">
        <v>312</v>
      </c>
      <c r="B315" s="192"/>
      <c r="C315" s="165"/>
      <c r="D315" s="193"/>
      <c r="E315" s="193"/>
      <c r="F315" s="192"/>
      <c r="G315" s="194"/>
      <c r="H315" s="276">
        <f t="shared" si="4"/>
        <v>0</v>
      </c>
    </row>
    <row r="316" spans="1:8" hidden="1">
      <c r="A316" s="191">
        <v>313</v>
      </c>
      <c r="B316" s="192"/>
      <c r="C316" s="165"/>
      <c r="D316" s="193"/>
      <c r="E316" s="193"/>
      <c r="F316" s="192"/>
      <c r="G316" s="194"/>
      <c r="H316" s="276">
        <f t="shared" si="4"/>
        <v>0</v>
      </c>
    </row>
    <row r="317" spans="1:8" hidden="1">
      <c r="A317" s="191">
        <v>314</v>
      </c>
      <c r="B317" s="192"/>
      <c r="C317" s="165"/>
      <c r="D317" s="193"/>
      <c r="E317" s="193"/>
      <c r="F317" s="192"/>
      <c r="G317" s="194"/>
      <c r="H317" s="276">
        <f t="shared" si="4"/>
        <v>0</v>
      </c>
    </row>
    <row r="318" spans="1:8" hidden="1">
      <c r="A318" s="191">
        <v>315</v>
      </c>
      <c r="B318" s="192"/>
      <c r="C318" s="165"/>
      <c r="D318" s="193"/>
      <c r="E318" s="193"/>
      <c r="F318" s="192"/>
      <c r="G318" s="194"/>
      <c r="H318" s="276">
        <f t="shared" si="4"/>
        <v>0</v>
      </c>
    </row>
    <row r="319" spans="1:8" hidden="1">
      <c r="A319" s="191">
        <v>316</v>
      </c>
      <c r="B319" s="192"/>
      <c r="C319" s="165"/>
      <c r="D319" s="193"/>
      <c r="E319" s="193"/>
      <c r="F319" s="192"/>
      <c r="G319" s="194"/>
      <c r="H319" s="276">
        <f t="shared" si="4"/>
        <v>0</v>
      </c>
    </row>
    <row r="320" spans="1:8" hidden="1">
      <c r="A320" s="191">
        <v>317</v>
      </c>
      <c r="B320" s="192"/>
      <c r="C320" s="165"/>
      <c r="D320" s="193"/>
      <c r="E320" s="193"/>
      <c r="F320" s="192"/>
      <c r="G320" s="194"/>
      <c r="H320" s="276">
        <f t="shared" si="4"/>
        <v>0</v>
      </c>
    </row>
    <row r="321" spans="1:8" hidden="1">
      <c r="A321" s="191">
        <v>318</v>
      </c>
      <c r="B321" s="192"/>
      <c r="C321" s="165"/>
      <c r="D321" s="193"/>
      <c r="E321" s="193"/>
      <c r="F321" s="192"/>
      <c r="G321" s="194"/>
      <c r="H321" s="276">
        <f t="shared" si="4"/>
        <v>0</v>
      </c>
    </row>
    <row r="322" spans="1:8" hidden="1">
      <c r="A322" s="191">
        <v>319</v>
      </c>
      <c r="B322" s="192"/>
      <c r="C322" s="165"/>
      <c r="D322" s="193"/>
      <c r="E322" s="193"/>
      <c r="F322" s="192"/>
      <c r="G322" s="194"/>
      <c r="H322" s="276">
        <f t="shared" si="4"/>
        <v>0</v>
      </c>
    </row>
    <row r="323" spans="1:8" hidden="1">
      <c r="A323" s="191">
        <v>320</v>
      </c>
      <c r="B323" s="192"/>
      <c r="C323" s="165"/>
      <c r="D323" s="193"/>
      <c r="E323" s="193"/>
      <c r="F323" s="192"/>
      <c r="G323" s="194"/>
      <c r="H323" s="276">
        <f t="shared" si="4"/>
        <v>0</v>
      </c>
    </row>
    <row r="324" spans="1:8" hidden="1">
      <c r="A324" s="191">
        <v>321</v>
      </c>
      <c r="B324" s="192"/>
      <c r="C324" s="165"/>
      <c r="D324" s="193"/>
      <c r="E324" s="193"/>
      <c r="F324" s="192"/>
      <c r="G324" s="194"/>
      <c r="H324" s="276">
        <f t="shared" si="4"/>
        <v>0</v>
      </c>
    </row>
    <row r="325" spans="1:8" hidden="1">
      <c r="A325" s="191">
        <v>322</v>
      </c>
      <c r="B325" s="192"/>
      <c r="C325" s="165"/>
      <c r="D325" s="193"/>
      <c r="E325" s="193"/>
      <c r="F325" s="192"/>
      <c r="G325" s="194"/>
      <c r="H325" s="276">
        <f t="shared" ref="H325:H388" si="5">(E325-D325+1)*C325</f>
        <v>0</v>
      </c>
    </row>
    <row r="326" spans="1:8" hidden="1">
      <c r="A326" s="191">
        <v>323</v>
      </c>
      <c r="B326" s="192"/>
      <c r="C326" s="165"/>
      <c r="D326" s="193"/>
      <c r="E326" s="193"/>
      <c r="F326" s="192"/>
      <c r="G326" s="194"/>
      <c r="H326" s="276">
        <f t="shared" si="5"/>
        <v>0</v>
      </c>
    </row>
    <row r="327" spans="1:8" hidden="1">
      <c r="A327" s="191">
        <v>324</v>
      </c>
      <c r="B327" s="192"/>
      <c r="C327" s="165"/>
      <c r="D327" s="193"/>
      <c r="E327" s="193"/>
      <c r="F327" s="192"/>
      <c r="G327" s="194"/>
      <c r="H327" s="276">
        <f t="shared" si="5"/>
        <v>0</v>
      </c>
    </row>
    <row r="328" spans="1:8" hidden="1">
      <c r="A328" s="191">
        <v>325</v>
      </c>
      <c r="B328" s="192"/>
      <c r="C328" s="165"/>
      <c r="D328" s="193"/>
      <c r="E328" s="193"/>
      <c r="F328" s="192"/>
      <c r="G328" s="194"/>
      <c r="H328" s="276">
        <f t="shared" si="5"/>
        <v>0</v>
      </c>
    </row>
    <row r="329" spans="1:8" hidden="1">
      <c r="A329" s="191">
        <v>326</v>
      </c>
      <c r="B329" s="192"/>
      <c r="C329" s="165"/>
      <c r="D329" s="193"/>
      <c r="E329" s="193"/>
      <c r="F329" s="192"/>
      <c r="G329" s="194"/>
      <c r="H329" s="276">
        <f t="shared" si="5"/>
        <v>0</v>
      </c>
    </row>
    <row r="330" spans="1:8" hidden="1">
      <c r="A330" s="191">
        <v>327</v>
      </c>
      <c r="B330" s="192"/>
      <c r="C330" s="165"/>
      <c r="D330" s="193"/>
      <c r="E330" s="193"/>
      <c r="F330" s="192"/>
      <c r="G330" s="194"/>
      <c r="H330" s="276">
        <f t="shared" si="5"/>
        <v>0</v>
      </c>
    </row>
    <row r="331" spans="1:8" hidden="1">
      <c r="A331" s="191">
        <v>328</v>
      </c>
      <c r="B331" s="192"/>
      <c r="C331" s="165"/>
      <c r="D331" s="193"/>
      <c r="E331" s="193"/>
      <c r="F331" s="192"/>
      <c r="G331" s="194"/>
      <c r="H331" s="276">
        <f t="shared" si="5"/>
        <v>0</v>
      </c>
    </row>
    <row r="332" spans="1:8" hidden="1">
      <c r="A332" s="191">
        <v>329</v>
      </c>
      <c r="B332" s="192"/>
      <c r="C332" s="165"/>
      <c r="D332" s="193"/>
      <c r="E332" s="193"/>
      <c r="F332" s="192"/>
      <c r="G332" s="194"/>
      <c r="H332" s="276">
        <f t="shared" si="5"/>
        <v>0</v>
      </c>
    </row>
    <row r="333" spans="1:8" hidden="1">
      <c r="A333" s="191">
        <v>330</v>
      </c>
      <c r="B333" s="192"/>
      <c r="C333" s="165"/>
      <c r="D333" s="193"/>
      <c r="E333" s="193"/>
      <c r="F333" s="192"/>
      <c r="G333" s="194"/>
      <c r="H333" s="276">
        <f t="shared" si="5"/>
        <v>0</v>
      </c>
    </row>
    <row r="334" spans="1:8" hidden="1">
      <c r="A334" s="191">
        <v>331</v>
      </c>
      <c r="B334" s="192"/>
      <c r="C334" s="165"/>
      <c r="D334" s="193"/>
      <c r="E334" s="193"/>
      <c r="F334" s="192"/>
      <c r="G334" s="194"/>
      <c r="H334" s="276">
        <f t="shared" si="5"/>
        <v>0</v>
      </c>
    </row>
    <row r="335" spans="1:8" hidden="1">
      <c r="A335" s="191">
        <v>332</v>
      </c>
      <c r="B335" s="192"/>
      <c r="C335" s="165"/>
      <c r="D335" s="193"/>
      <c r="E335" s="193"/>
      <c r="F335" s="192"/>
      <c r="G335" s="194"/>
      <c r="H335" s="276">
        <f t="shared" si="5"/>
        <v>0</v>
      </c>
    </row>
    <row r="336" spans="1:8" hidden="1">
      <c r="A336" s="191">
        <v>333</v>
      </c>
      <c r="B336" s="192"/>
      <c r="C336" s="165"/>
      <c r="D336" s="193"/>
      <c r="E336" s="193"/>
      <c r="F336" s="192"/>
      <c r="G336" s="194"/>
      <c r="H336" s="276">
        <f t="shared" si="5"/>
        <v>0</v>
      </c>
    </row>
    <row r="337" spans="1:8" hidden="1">
      <c r="A337" s="191">
        <v>334</v>
      </c>
      <c r="B337" s="192"/>
      <c r="C337" s="165"/>
      <c r="D337" s="193"/>
      <c r="E337" s="193"/>
      <c r="F337" s="192"/>
      <c r="G337" s="194"/>
      <c r="H337" s="276">
        <f t="shared" si="5"/>
        <v>0</v>
      </c>
    </row>
    <row r="338" spans="1:8" hidden="1">
      <c r="A338" s="191">
        <v>335</v>
      </c>
      <c r="B338" s="192"/>
      <c r="C338" s="165"/>
      <c r="D338" s="193"/>
      <c r="E338" s="193"/>
      <c r="F338" s="192"/>
      <c r="G338" s="194"/>
      <c r="H338" s="276">
        <f t="shared" si="5"/>
        <v>0</v>
      </c>
    </row>
    <row r="339" spans="1:8" hidden="1">
      <c r="A339" s="191">
        <v>336</v>
      </c>
      <c r="B339" s="192"/>
      <c r="C339" s="165"/>
      <c r="D339" s="193"/>
      <c r="E339" s="193"/>
      <c r="F339" s="192"/>
      <c r="G339" s="194"/>
      <c r="H339" s="276">
        <f t="shared" si="5"/>
        <v>0</v>
      </c>
    </row>
    <row r="340" spans="1:8" hidden="1">
      <c r="A340" s="191">
        <v>337</v>
      </c>
      <c r="B340" s="192"/>
      <c r="C340" s="165"/>
      <c r="D340" s="193"/>
      <c r="E340" s="193"/>
      <c r="F340" s="192"/>
      <c r="G340" s="194"/>
      <c r="H340" s="276">
        <f t="shared" si="5"/>
        <v>0</v>
      </c>
    </row>
    <row r="341" spans="1:8" hidden="1">
      <c r="A341" s="191">
        <v>338</v>
      </c>
      <c r="B341" s="192"/>
      <c r="C341" s="165"/>
      <c r="D341" s="193"/>
      <c r="E341" s="193"/>
      <c r="F341" s="192"/>
      <c r="G341" s="194"/>
      <c r="H341" s="276">
        <f t="shared" si="5"/>
        <v>0</v>
      </c>
    </row>
    <row r="342" spans="1:8" hidden="1">
      <c r="A342" s="191">
        <v>339</v>
      </c>
      <c r="B342" s="192"/>
      <c r="C342" s="165"/>
      <c r="D342" s="193"/>
      <c r="E342" s="193"/>
      <c r="F342" s="192"/>
      <c r="G342" s="194"/>
      <c r="H342" s="276">
        <f t="shared" si="5"/>
        <v>0</v>
      </c>
    </row>
    <row r="343" spans="1:8" hidden="1">
      <c r="A343" s="191">
        <v>340</v>
      </c>
      <c r="B343" s="192"/>
      <c r="C343" s="165"/>
      <c r="D343" s="193"/>
      <c r="E343" s="193"/>
      <c r="F343" s="192"/>
      <c r="G343" s="194"/>
      <c r="H343" s="276">
        <f t="shared" si="5"/>
        <v>0</v>
      </c>
    </row>
    <row r="344" spans="1:8" hidden="1">
      <c r="A344" s="191">
        <v>341</v>
      </c>
      <c r="B344" s="192"/>
      <c r="C344" s="165"/>
      <c r="D344" s="193"/>
      <c r="E344" s="193"/>
      <c r="F344" s="192"/>
      <c r="G344" s="194"/>
      <c r="H344" s="276">
        <f t="shared" si="5"/>
        <v>0</v>
      </c>
    </row>
    <row r="345" spans="1:8" hidden="1">
      <c r="A345" s="191">
        <v>342</v>
      </c>
      <c r="B345" s="192"/>
      <c r="C345" s="165"/>
      <c r="D345" s="193"/>
      <c r="E345" s="193"/>
      <c r="F345" s="192"/>
      <c r="G345" s="194"/>
      <c r="H345" s="276">
        <f t="shared" si="5"/>
        <v>0</v>
      </c>
    </row>
    <row r="346" spans="1:8" hidden="1">
      <c r="A346" s="191">
        <v>343</v>
      </c>
      <c r="B346" s="192"/>
      <c r="C346" s="165"/>
      <c r="D346" s="193"/>
      <c r="E346" s="193"/>
      <c r="F346" s="192"/>
      <c r="G346" s="194"/>
      <c r="H346" s="276">
        <f t="shared" si="5"/>
        <v>0</v>
      </c>
    </row>
    <row r="347" spans="1:8" hidden="1">
      <c r="A347" s="191">
        <v>344</v>
      </c>
      <c r="B347" s="192"/>
      <c r="C347" s="165"/>
      <c r="D347" s="193"/>
      <c r="E347" s="193"/>
      <c r="F347" s="192"/>
      <c r="G347" s="194"/>
      <c r="H347" s="276">
        <f t="shared" si="5"/>
        <v>0</v>
      </c>
    </row>
    <row r="348" spans="1:8" hidden="1">
      <c r="A348" s="191">
        <v>345</v>
      </c>
      <c r="B348" s="192"/>
      <c r="C348" s="165"/>
      <c r="D348" s="193"/>
      <c r="E348" s="193"/>
      <c r="F348" s="192"/>
      <c r="G348" s="194"/>
      <c r="H348" s="276">
        <f t="shared" si="5"/>
        <v>0</v>
      </c>
    </row>
    <row r="349" spans="1:8" hidden="1">
      <c r="A349" s="191">
        <v>346</v>
      </c>
      <c r="B349" s="192"/>
      <c r="C349" s="165"/>
      <c r="D349" s="193"/>
      <c r="E349" s="193"/>
      <c r="F349" s="192"/>
      <c r="G349" s="194"/>
      <c r="H349" s="276">
        <f t="shared" si="5"/>
        <v>0</v>
      </c>
    </row>
    <row r="350" spans="1:8" hidden="1">
      <c r="A350" s="191">
        <v>347</v>
      </c>
      <c r="B350" s="192"/>
      <c r="C350" s="165"/>
      <c r="D350" s="193"/>
      <c r="E350" s="193"/>
      <c r="F350" s="192"/>
      <c r="G350" s="194"/>
      <c r="H350" s="276">
        <f t="shared" si="5"/>
        <v>0</v>
      </c>
    </row>
    <row r="351" spans="1:8" hidden="1">
      <c r="A351" s="191">
        <v>348</v>
      </c>
      <c r="B351" s="192"/>
      <c r="C351" s="165"/>
      <c r="D351" s="193"/>
      <c r="E351" s="193"/>
      <c r="F351" s="192"/>
      <c r="G351" s="194"/>
      <c r="H351" s="276">
        <f t="shared" si="5"/>
        <v>0</v>
      </c>
    </row>
    <row r="352" spans="1:8" hidden="1">
      <c r="A352" s="191">
        <v>349</v>
      </c>
      <c r="B352" s="192"/>
      <c r="C352" s="165"/>
      <c r="D352" s="193"/>
      <c r="E352" s="193"/>
      <c r="F352" s="192"/>
      <c r="G352" s="194"/>
      <c r="H352" s="276">
        <f t="shared" si="5"/>
        <v>0</v>
      </c>
    </row>
    <row r="353" spans="1:8" hidden="1">
      <c r="A353" s="191">
        <v>350</v>
      </c>
      <c r="B353" s="192"/>
      <c r="C353" s="165"/>
      <c r="D353" s="193"/>
      <c r="E353" s="193"/>
      <c r="F353" s="192"/>
      <c r="G353" s="194"/>
      <c r="H353" s="276">
        <f t="shared" si="5"/>
        <v>0</v>
      </c>
    </row>
    <row r="354" spans="1:8" hidden="1">
      <c r="A354" s="191">
        <v>351</v>
      </c>
      <c r="B354" s="192"/>
      <c r="C354" s="165"/>
      <c r="D354" s="193"/>
      <c r="E354" s="193"/>
      <c r="F354" s="192"/>
      <c r="G354" s="194"/>
      <c r="H354" s="276">
        <f t="shared" si="5"/>
        <v>0</v>
      </c>
    </row>
    <row r="355" spans="1:8" hidden="1">
      <c r="A355" s="191">
        <v>352</v>
      </c>
      <c r="B355" s="192"/>
      <c r="C355" s="165"/>
      <c r="D355" s="193"/>
      <c r="E355" s="193"/>
      <c r="F355" s="192"/>
      <c r="G355" s="194"/>
      <c r="H355" s="276">
        <f t="shared" si="5"/>
        <v>0</v>
      </c>
    </row>
    <row r="356" spans="1:8" hidden="1">
      <c r="A356" s="191">
        <v>353</v>
      </c>
      <c r="B356" s="192"/>
      <c r="C356" s="165"/>
      <c r="D356" s="193"/>
      <c r="E356" s="193"/>
      <c r="F356" s="192"/>
      <c r="G356" s="194"/>
      <c r="H356" s="276">
        <f t="shared" si="5"/>
        <v>0</v>
      </c>
    </row>
    <row r="357" spans="1:8" hidden="1">
      <c r="A357" s="191">
        <v>354</v>
      </c>
      <c r="B357" s="192"/>
      <c r="C357" s="165"/>
      <c r="D357" s="193"/>
      <c r="E357" s="193"/>
      <c r="F357" s="192"/>
      <c r="G357" s="194"/>
      <c r="H357" s="276">
        <f t="shared" si="5"/>
        <v>0</v>
      </c>
    </row>
    <row r="358" spans="1:8" hidden="1">
      <c r="A358" s="191">
        <v>355</v>
      </c>
      <c r="B358" s="192"/>
      <c r="C358" s="165"/>
      <c r="D358" s="193"/>
      <c r="E358" s="193"/>
      <c r="F358" s="192"/>
      <c r="G358" s="194"/>
      <c r="H358" s="276">
        <f t="shared" si="5"/>
        <v>0</v>
      </c>
    </row>
    <row r="359" spans="1:8" hidden="1">
      <c r="A359" s="191">
        <v>356</v>
      </c>
      <c r="B359" s="192"/>
      <c r="C359" s="165"/>
      <c r="D359" s="193"/>
      <c r="E359" s="193"/>
      <c r="F359" s="192"/>
      <c r="G359" s="194"/>
      <c r="H359" s="276">
        <f t="shared" si="5"/>
        <v>0</v>
      </c>
    </row>
    <row r="360" spans="1:8" hidden="1">
      <c r="A360" s="191">
        <v>357</v>
      </c>
      <c r="B360" s="192"/>
      <c r="C360" s="165"/>
      <c r="D360" s="193"/>
      <c r="E360" s="193"/>
      <c r="F360" s="192"/>
      <c r="G360" s="194"/>
      <c r="H360" s="276">
        <f t="shared" si="5"/>
        <v>0</v>
      </c>
    </row>
    <row r="361" spans="1:8" hidden="1">
      <c r="A361" s="191">
        <v>358</v>
      </c>
      <c r="B361" s="192"/>
      <c r="C361" s="165"/>
      <c r="D361" s="193"/>
      <c r="E361" s="193"/>
      <c r="F361" s="192"/>
      <c r="G361" s="194"/>
      <c r="H361" s="276">
        <f t="shared" si="5"/>
        <v>0</v>
      </c>
    </row>
    <row r="362" spans="1:8" hidden="1">
      <c r="A362" s="191">
        <v>359</v>
      </c>
      <c r="B362" s="192"/>
      <c r="C362" s="165"/>
      <c r="D362" s="193"/>
      <c r="E362" s="193"/>
      <c r="F362" s="192"/>
      <c r="G362" s="194"/>
      <c r="H362" s="276">
        <f t="shared" si="5"/>
        <v>0</v>
      </c>
    </row>
    <row r="363" spans="1:8" hidden="1">
      <c r="A363" s="191">
        <v>360</v>
      </c>
      <c r="B363" s="192"/>
      <c r="C363" s="165"/>
      <c r="D363" s="193"/>
      <c r="E363" s="193"/>
      <c r="F363" s="192"/>
      <c r="G363" s="194"/>
      <c r="H363" s="276">
        <f t="shared" si="5"/>
        <v>0</v>
      </c>
    </row>
    <row r="364" spans="1:8" hidden="1">
      <c r="A364" s="191">
        <v>361</v>
      </c>
      <c r="B364" s="192"/>
      <c r="C364" s="165"/>
      <c r="D364" s="193"/>
      <c r="E364" s="193"/>
      <c r="F364" s="192"/>
      <c r="G364" s="194"/>
      <c r="H364" s="276">
        <f t="shared" si="5"/>
        <v>0</v>
      </c>
    </row>
    <row r="365" spans="1:8" hidden="1">
      <c r="A365" s="191">
        <v>362</v>
      </c>
      <c r="B365" s="192"/>
      <c r="C365" s="165"/>
      <c r="D365" s="193"/>
      <c r="E365" s="193"/>
      <c r="F365" s="192"/>
      <c r="G365" s="194"/>
      <c r="H365" s="276">
        <f t="shared" si="5"/>
        <v>0</v>
      </c>
    </row>
    <row r="366" spans="1:8" hidden="1">
      <c r="A366" s="191">
        <v>363</v>
      </c>
      <c r="B366" s="192"/>
      <c r="C366" s="165"/>
      <c r="D366" s="193"/>
      <c r="E366" s="193"/>
      <c r="F366" s="192"/>
      <c r="G366" s="194"/>
      <c r="H366" s="276">
        <f t="shared" si="5"/>
        <v>0</v>
      </c>
    </row>
    <row r="367" spans="1:8" hidden="1">
      <c r="A367" s="191">
        <v>364</v>
      </c>
      <c r="B367" s="192"/>
      <c r="C367" s="165"/>
      <c r="D367" s="193"/>
      <c r="E367" s="193"/>
      <c r="F367" s="192"/>
      <c r="G367" s="194"/>
      <c r="H367" s="276">
        <f t="shared" si="5"/>
        <v>0</v>
      </c>
    </row>
    <row r="368" spans="1:8" hidden="1">
      <c r="A368" s="191">
        <v>365</v>
      </c>
      <c r="B368" s="192"/>
      <c r="C368" s="165"/>
      <c r="D368" s="193"/>
      <c r="E368" s="193"/>
      <c r="F368" s="192"/>
      <c r="G368" s="194"/>
      <c r="H368" s="276">
        <f t="shared" si="5"/>
        <v>0</v>
      </c>
    </row>
    <row r="369" spans="1:8" hidden="1">
      <c r="A369" s="191">
        <v>366</v>
      </c>
      <c r="B369" s="192"/>
      <c r="C369" s="165"/>
      <c r="D369" s="193"/>
      <c r="E369" s="193"/>
      <c r="F369" s="192"/>
      <c r="G369" s="194"/>
      <c r="H369" s="276">
        <f t="shared" si="5"/>
        <v>0</v>
      </c>
    </row>
    <row r="370" spans="1:8" hidden="1">
      <c r="A370" s="191">
        <v>367</v>
      </c>
      <c r="B370" s="192"/>
      <c r="C370" s="165"/>
      <c r="D370" s="193"/>
      <c r="E370" s="193"/>
      <c r="F370" s="192"/>
      <c r="G370" s="194"/>
      <c r="H370" s="276">
        <f t="shared" si="5"/>
        <v>0</v>
      </c>
    </row>
    <row r="371" spans="1:8" hidden="1">
      <c r="A371" s="191">
        <v>368</v>
      </c>
      <c r="B371" s="192"/>
      <c r="C371" s="165"/>
      <c r="D371" s="193"/>
      <c r="E371" s="193"/>
      <c r="F371" s="192"/>
      <c r="G371" s="194"/>
      <c r="H371" s="276">
        <f t="shared" si="5"/>
        <v>0</v>
      </c>
    </row>
    <row r="372" spans="1:8" hidden="1">
      <c r="A372" s="191">
        <v>369</v>
      </c>
      <c r="B372" s="192"/>
      <c r="C372" s="165"/>
      <c r="D372" s="193"/>
      <c r="E372" s="193"/>
      <c r="F372" s="192"/>
      <c r="G372" s="194"/>
      <c r="H372" s="276">
        <f t="shared" si="5"/>
        <v>0</v>
      </c>
    </row>
    <row r="373" spans="1:8" hidden="1">
      <c r="A373" s="191">
        <v>370</v>
      </c>
      <c r="B373" s="192"/>
      <c r="C373" s="165"/>
      <c r="D373" s="193"/>
      <c r="E373" s="193"/>
      <c r="F373" s="192"/>
      <c r="G373" s="194"/>
      <c r="H373" s="276">
        <f t="shared" si="5"/>
        <v>0</v>
      </c>
    </row>
    <row r="374" spans="1:8" hidden="1">
      <c r="A374" s="191">
        <v>371</v>
      </c>
      <c r="B374" s="192"/>
      <c r="C374" s="165"/>
      <c r="D374" s="193"/>
      <c r="E374" s="193"/>
      <c r="F374" s="192"/>
      <c r="G374" s="194"/>
      <c r="H374" s="276">
        <f t="shared" si="5"/>
        <v>0</v>
      </c>
    </row>
    <row r="375" spans="1:8" hidden="1">
      <c r="A375" s="191">
        <v>372</v>
      </c>
      <c r="B375" s="192"/>
      <c r="C375" s="165"/>
      <c r="D375" s="193"/>
      <c r="E375" s="193"/>
      <c r="F375" s="192"/>
      <c r="G375" s="194"/>
      <c r="H375" s="276">
        <f t="shared" si="5"/>
        <v>0</v>
      </c>
    </row>
    <row r="376" spans="1:8" hidden="1">
      <c r="A376" s="191">
        <v>373</v>
      </c>
      <c r="B376" s="192"/>
      <c r="C376" s="165"/>
      <c r="D376" s="193"/>
      <c r="E376" s="193"/>
      <c r="F376" s="192"/>
      <c r="G376" s="194"/>
      <c r="H376" s="276">
        <f t="shared" si="5"/>
        <v>0</v>
      </c>
    </row>
    <row r="377" spans="1:8" hidden="1">
      <c r="A377" s="191">
        <v>374</v>
      </c>
      <c r="B377" s="192"/>
      <c r="C377" s="165"/>
      <c r="D377" s="193"/>
      <c r="E377" s="193"/>
      <c r="F377" s="192"/>
      <c r="G377" s="194"/>
      <c r="H377" s="276">
        <f t="shared" si="5"/>
        <v>0</v>
      </c>
    </row>
    <row r="378" spans="1:8" hidden="1">
      <c r="A378" s="191">
        <v>375</v>
      </c>
      <c r="B378" s="192"/>
      <c r="C378" s="165"/>
      <c r="D378" s="193"/>
      <c r="E378" s="193"/>
      <c r="F378" s="192"/>
      <c r="G378" s="194"/>
      <c r="H378" s="276">
        <f t="shared" si="5"/>
        <v>0</v>
      </c>
    </row>
    <row r="379" spans="1:8" hidden="1">
      <c r="A379" s="191">
        <v>376</v>
      </c>
      <c r="B379" s="192"/>
      <c r="C379" s="165"/>
      <c r="D379" s="193"/>
      <c r="E379" s="193"/>
      <c r="F379" s="192"/>
      <c r="G379" s="194"/>
      <c r="H379" s="276">
        <f t="shared" si="5"/>
        <v>0</v>
      </c>
    </row>
    <row r="380" spans="1:8" hidden="1">
      <c r="A380" s="191">
        <v>377</v>
      </c>
      <c r="B380" s="192"/>
      <c r="C380" s="165"/>
      <c r="D380" s="193"/>
      <c r="E380" s="193"/>
      <c r="F380" s="192"/>
      <c r="G380" s="194"/>
      <c r="H380" s="276">
        <f t="shared" si="5"/>
        <v>0</v>
      </c>
    </row>
    <row r="381" spans="1:8" hidden="1">
      <c r="A381" s="191">
        <v>378</v>
      </c>
      <c r="B381" s="192"/>
      <c r="C381" s="165"/>
      <c r="D381" s="193"/>
      <c r="E381" s="193"/>
      <c r="F381" s="192"/>
      <c r="G381" s="194"/>
      <c r="H381" s="276">
        <f t="shared" si="5"/>
        <v>0</v>
      </c>
    </row>
    <row r="382" spans="1:8" hidden="1">
      <c r="A382" s="191">
        <v>379</v>
      </c>
      <c r="B382" s="192"/>
      <c r="C382" s="165"/>
      <c r="D382" s="193"/>
      <c r="E382" s="193"/>
      <c r="F382" s="192"/>
      <c r="G382" s="194"/>
      <c r="H382" s="276">
        <f t="shared" si="5"/>
        <v>0</v>
      </c>
    </row>
    <row r="383" spans="1:8" hidden="1">
      <c r="A383" s="191">
        <v>380</v>
      </c>
      <c r="B383" s="192"/>
      <c r="C383" s="165"/>
      <c r="D383" s="193"/>
      <c r="E383" s="193"/>
      <c r="F383" s="192"/>
      <c r="G383" s="194"/>
      <c r="H383" s="276">
        <f t="shared" si="5"/>
        <v>0</v>
      </c>
    </row>
    <row r="384" spans="1:8" hidden="1">
      <c r="A384" s="191">
        <v>381</v>
      </c>
      <c r="B384" s="192"/>
      <c r="C384" s="165"/>
      <c r="D384" s="193"/>
      <c r="E384" s="193"/>
      <c r="F384" s="192"/>
      <c r="G384" s="194"/>
      <c r="H384" s="276">
        <f t="shared" si="5"/>
        <v>0</v>
      </c>
    </row>
    <row r="385" spans="1:8" hidden="1">
      <c r="A385" s="191">
        <v>382</v>
      </c>
      <c r="B385" s="192"/>
      <c r="C385" s="165"/>
      <c r="D385" s="193"/>
      <c r="E385" s="193"/>
      <c r="F385" s="192"/>
      <c r="G385" s="194"/>
      <c r="H385" s="276">
        <f t="shared" si="5"/>
        <v>0</v>
      </c>
    </row>
    <row r="386" spans="1:8" hidden="1">
      <c r="A386" s="191">
        <v>383</v>
      </c>
      <c r="B386" s="192"/>
      <c r="C386" s="165"/>
      <c r="D386" s="193"/>
      <c r="E386" s="193"/>
      <c r="F386" s="192"/>
      <c r="G386" s="194"/>
      <c r="H386" s="276">
        <f t="shared" si="5"/>
        <v>0</v>
      </c>
    </row>
    <row r="387" spans="1:8" hidden="1">
      <c r="A387" s="191">
        <v>384</v>
      </c>
      <c r="B387" s="192"/>
      <c r="C387" s="165"/>
      <c r="D387" s="193"/>
      <c r="E387" s="193"/>
      <c r="F387" s="192"/>
      <c r="G387" s="194"/>
      <c r="H387" s="276">
        <f t="shared" si="5"/>
        <v>0</v>
      </c>
    </row>
    <row r="388" spans="1:8" hidden="1">
      <c r="A388" s="191">
        <v>385</v>
      </c>
      <c r="B388" s="192"/>
      <c r="C388" s="165"/>
      <c r="D388" s="193"/>
      <c r="E388" s="193"/>
      <c r="F388" s="192"/>
      <c r="G388" s="194"/>
      <c r="H388" s="276">
        <f t="shared" si="5"/>
        <v>0</v>
      </c>
    </row>
    <row r="389" spans="1:8" hidden="1">
      <c r="A389" s="191">
        <v>386</v>
      </c>
      <c r="B389" s="192"/>
      <c r="C389" s="165"/>
      <c r="D389" s="193"/>
      <c r="E389" s="193"/>
      <c r="F389" s="192"/>
      <c r="G389" s="194"/>
      <c r="H389" s="276">
        <f t="shared" ref="H389:H452" si="6">(E389-D389+1)*C389</f>
        <v>0</v>
      </c>
    </row>
    <row r="390" spans="1:8" hidden="1">
      <c r="A390" s="191">
        <v>387</v>
      </c>
      <c r="B390" s="192"/>
      <c r="C390" s="165"/>
      <c r="D390" s="193"/>
      <c r="E390" s="193"/>
      <c r="F390" s="192"/>
      <c r="G390" s="194"/>
      <c r="H390" s="276">
        <f t="shared" si="6"/>
        <v>0</v>
      </c>
    </row>
    <row r="391" spans="1:8" hidden="1">
      <c r="A391" s="191">
        <v>388</v>
      </c>
      <c r="B391" s="192"/>
      <c r="C391" s="165"/>
      <c r="D391" s="193"/>
      <c r="E391" s="193"/>
      <c r="F391" s="192"/>
      <c r="G391" s="194"/>
      <c r="H391" s="276">
        <f t="shared" si="6"/>
        <v>0</v>
      </c>
    </row>
    <row r="392" spans="1:8" hidden="1">
      <c r="A392" s="191">
        <v>389</v>
      </c>
      <c r="B392" s="192"/>
      <c r="C392" s="165"/>
      <c r="D392" s="193"/>
      <c r="E392" s="193"/>
      <c r="F392" s="192"/>
      <c r="G392" s="194"/>
      <c r="H392" s="276">
        <f t="shared" si="6"/>
        <v>0</v>
      </c>
    </row>
    <row r="393" spans="1:8" hidden="1">
      <c r="A393" s="191">
        <v>390</v>
      </c>
      <c r="B393" s="192"/>
      <c r="C393" s="165"/>
      <c r="D393" s="193"/>
      <c r="E393" s="193"/>
      <c r="F393" s="192"/>
      <c r="G393" s="194"/>
      <c r="H393" s="276">
        <f t="shared" si="6"/>
        <v>0</v>
      </c>
    </row>
    <row r="394" spans="1:8" hidden="1">
      <c r="A394" s="191">
        <v>391</v>
      </c>
      <c r="B394" s="192"/>
      <c r="C394" s="165"/>
      <c r="D394" s="193"/>
      <c r="E394" s="193"/>
      <c r="F394" s="192"/>
      <c r="G394" s="194"/>
      <c r="H394" s="276">
        <f t="shared" si="6"/>
        <v>0</v>
      </c>
    </row>
    <row r="395" spans="1:8" hidden="1">
      <c r="A395" s="191">
        <v>392</v>
      </c>
      <c r="B395" s="192"/>
      <c r="C395" s="165"/>
      <c r="D395" s="193"/>
      <c r="E395" s="193"/>
      <c r="F395" s="192"/>
      <c r="G395" s="194"/>
      <c r="H395" s="276">
        <f t="shared" si="6"/>
        <v>0</v>
      </c>
    </row>
    <row r="396" spans="1:8" hidden="1">
      <c r="A396" s="191">
        <v>393</v>
      </c>
      <c r="B396" s="192"/>
      <c r="C396" s="165"/>
      <c r="D396" s="193"/>
      <c r="E396" s="193"/>
      <c r="F396" s="192"/>
      <c r="G396" s="194"/>
      <c r="H396" s="276">
        <f t="shared" si="6"/>
        <v>0</v>
      </c>
    </row>
    <row r="397" spans="1:8" hidden="1">
      <c r="A397" s="191">
        <v>394</v>
      </c>
      <c r="B397" s="192"/>
      <c r="C397" s="165"/>
      <c r="D397" s="193"/>
      <c r="E397" s="193"/>
      <c r="F397" s="192"/>
      <c r="G397" s="194"/>
      <c r="H397" s="276">
        <f t="shared" si="6"/>
        <v>0</v>
      </c>
    </row>
    <row r="398" spans="1:8" hidden="1">
      <c r="A398" s="191">
        <v>395</v>
      </c>
      <c r="B398" s="192"/>
      <c r="C398" s="165"/>
      <c r="D398" s="193"/>
      <c r="E398" s="193"/>
      <c r="F398" s="192"/>
      <c r="G398" s="194"/>
      <c r="H398" s="276">
        <f t="shared" si="6"/>
        <v>0</v>
      </c>
    </row>
    <row r="399" spans="1:8" hidden="1">
      <c r="A399" s="191">
        <v>396</v>
      </c>
      <c r="B399" s="192"/>
      <c r="C399" s="165"/>
      <c r="D399" s="193"/>
      <c r="E399" s="193"/>
      <c r="F399" s="192"/>
      <c r="G399" s="194"/>
      <c r="H399" s="276">
        <f t="shared" si="6"/>
        <v>0</v>
      </c>
    </row>
    <row r="400" spans="1:8" hidden="1">
      <c r="A400" s="191">
        <v>397</v>
      </c>
      <c r="B400" s="192"/>
      <c r="C400" s="165"/>
      <c r="D400" s="193"/>
      <c r="E400" s="193"/>
      <c r="F400" s="192"/>
      <c r="G400" s="194"/>
      <c r="H400" s="276">
        <f t="shared" si="6"/>
        <v>0</v>
      </c>
    </row>
    <row r="401" spans="1:8" hidden="1">
      <c r="A401" s="191">
        <v>398</v>
      </c>
      <c r="B401" s="192"/>
      <c r="C401" s="165"/>
      <c r="D401" s="193"/>
      <c r="E401" s="193"/>
      <c r="F401" s="192"/>
      <c r="G401" s="194"/>
      <c r="H401" s="276">
        <f t="shared" si="6"/>
        <v>0</v>
      </c>
    </row>
    <row r="402" spans="1:8" hidden="1">
      <c r="A402" s="191">
        <v>399</v>
      </c>
      <c r="B402" s="192"/>
      <c r="C402" s="165"/>
      <c r="D402" s="193"/>
      <c r="E402" s="193"/>
      <c r="F402" s="192"/>
      <c r="G402" s="194"/>
      <c r="H402" s="276">
        <f t="shared" si="6"/>
        <v>0</v>
      </c>
    </row>
    <row r="403" spans="1:8" hidden="1">
      <c r="A403" s="191">
        <v>400</v>
      </c>
      <c r="B403" s="192"/>
      <c r="C403" s="165"/>
      <c r="D403" s="193"/>
      <c r="E403" s="193"/>
      <c r="F403" s="192"/>
      <c r="G403" s="194"/>
      <c r="H403" s="276">
        <f t="shared" si="6"/>
        <v>0</v>
      </c>
    </row>
    <row r="404" spans="1:8" hidden="1">
      <c r="A404" s="191">
        <v>401</v>
      </c>
      <c r="B404" s="192"/>
      <c r="C404" s="165"/>
      <c r="D404" s="193"/>
      <c r="E404" s="193"/>
      <c r="F404" s="192"/>
      <c r="G404" s="194"/>
      <c r="H404" s="276">
        <f t="shared" si="6"/>
        <v>0</v>
      </c>
    </row>
    <row r="405" spans="1:8" hidden="1">
      <c r="A405" s="191">
        <v>402</v>
      </c>
      <c r="B405" s="192"/>
      <c r="C405" s="165"/>
      <c r="D405" s="193"/>
      <c r="E405" s="193"/>
      <c r="F405" s="192"/>
      <c r="G405" s="194"/>
      <c r="H405" s="276">
        <f t="shared" si="6"/>
        <v>0</v>
      </c>
    </row>
    <row r="406" spans="1:8" hidden="1">
      <c r="A406" s="191">
        <v>403</v>
      </c>
      <c r="B406" s="192"/>
      <c r="C406" s="165"/>
      <c r="D406" s="193"/>
      <c r="E406" s="193"/>
      <c r="F406" s="192"/>
      <c r="G406" s="194"/>
      <c r="H406" s="276">
        <f t="shared" si="6"/>
        <v>0</v>
      </c>
    </row>
    <row r="407" spans="1:8" hidden="1">
      <c r="A407" s="191">
        <v>404</v>
      </c>
      <c r="B407" s="192"/>
      <c r="C407" s="165"/>
      <c r="D407" s="193"/>
      <c r="E407" s="193"/>
      <c r="F407" s="192"/>
      <c r="G407" s="194"/>
      <c r="H407" s="276">
        <f t="shared" si="6"/>
        <v>0</v>
      </c>
    </row>
    <row r="408" spans="1:8" hidden="1">
      <c r="A408" s="191">
        <v>405</v>
      </c>
      <c r="B408" s="192"/>
      <c r="C408" s="165"/>
      <c r="D408" s="193"/>
      <c r="E408" s="193"/>
      <c r="F408" s="192"/>
      <c r="G408" s="194"/>
      <c r="H408" s="276">
        <f t="shared" si="6"/>
        <v>0</v>
      </c>
    </row>
    <row r="409" spans="1:8" hidden="1">
      <c r="A409" s="191">
        <v>406</v>
      </c>
      <c r="B409" s="192"/>
      <c r="C409" s="165"/>
      <c r="D409" s="193"/>
      <c r="E409" s="193"/>
      <c r="F409" s="192"/>
      <c r="G409" s="194"/>
      <c r="H409" s="276">
        <f t="shared" si="6"/>
        <v>0</v>
      </c>
    </row>
    <row r="410" spans="1:8" hidden="1">
      <c r="A410" s="191">
        <v>407</v>
      </c>
      <c r="B410" s="192"/>
      <c r="C410" s="165"/>
      <c r="D410" s="193"/>
      <c r="E410" s="193"/>
      <c r="F410" s="192"/>
      <c r="G410" s="194"/>
      <c r="H410" s="276">
        <f t="shared" si="6"/>
        <v>0</v>
      </c>
    </row>
    <row r="411" spans="1:8" hidden="1">
      <c r="A411" s="191">
        <v>408</v>
      </c>
      <c r="B411" s="192"/>
      <c r="C411" s="165"/>
      <c r="D411" s="193"/>
      <c r="E411" s="193"/>
      <c r="F411" s="192"/>
      <c r="G411" s="194"/>
      <c r="H411" s="276">
        <f t="shared" si="6"/>
        <v>0</v>
      </c>
    </row>
    <row r="412" spans="1:8" hidden="1">
      <c r="A412" s="191">
        <v>409</v>
      </c>
      <c r="B412" s="192"/>
      <c r="C412" s="165"/>
      <c r="D412" s="193"/>
      <c r="E412" s="193"/>
      <c r="F412" s="192"/>
      <c r="G412" s="194"/>
      <c r="H412" s="276">
        <f t="shared" si="6"/>
        <v>0</v>
      </c>
    </row>
    <row r="413" spans="1:8" hidden="1">
      <c r="A413" s="191">
        <v>410</v>
      </c>
      <c r="B413" s="192"/>
      <c r="C413" s="165"/>
      <c r="D413" s="193"/>
      <c r="E413" s="193"/>
      <c r="F413" s="192"/>
      <c r="G413" s="194"/>
      <c r="H413" s="276">
        <f t="shared" si="6"/>
        <v>0</v>
      </c>
    </row>
    <row r="414" spans="1:8" hidden="1">
      <c r="A414" s="191">
        <v>411</v>
      </c>
      <c r="B414" s="192"/>
      <c r="C414" s="165"/>
      <c r="D414" s="193"/>
      <c r="E414" s="193"/>
      <c r="F414" s="192"/>
      <c r="G414" s="194"/>
      <c r="H414" s="276">
        <f t="shared" si="6"/>
        <v>0</v>
      </c>
    </row>
    <row r="415" spans="1:8" hidden="1">
      <c r="A415" s="191">
        <v>412</v>
      </c>
      <c r="B415" s="192"/>
      <c r="C415" s="165"/>
      <c r="D415" s="193"/>
      <c r="E415" s="193"/>
      <c r="F415" s="192"/>
      <c r="G415" s="194"/>
      <c r="H415" s="276">
        <f t="shared" si="6"/>
        <v>0</v>
      </c>
    </row>
    <row r="416" spans="1:8" hidden="1">
      <c r="A416" s="191">
        <v>413</v>
      </c>
      <c r="B416" s="192"/>
      <c r="C416" s="165"/>
      <c r="D416" s="193"/>
      <c r="E416" s="193"/>
      <c r="F416" s="192"/>
      <c r="G416" s="194"/>
      <c r="H416" s="276">
        <f t="shared" si="6"/>
        <v>0</v>
      </c>
    </row>
    <row r="417" spans="1:8" hidden="1">
      <c r="A417" s="191">
        <v>414</v>
      </c>
      <c r="B417" s="192"/>
      <c r="C417" s="165"/>
      <c r="D417" s="193"/>
      <c r="E417" s="193"/>
      <c r="F417" s="192"/>
      <c r="G417" s="194"/>
      <c r="H417" s="276">
        <f t="shared" si="6"/>
        <v>0</v>
      </c>
    </row>
    <row r="418" spans="1:8" hidden="1">
      <c r="A418" s="191">
        <v>415</v>
      </c>
      <c r="B418" s="192"/>
      <c r="C418" s="165"/>
      <c r="D418" s="193"/>
      <c r="E418" s="193"/>
      <c r="F418" s="192"/>
      <c r="G418" s="194"/>
      <c r="H418" s="276">
        <f t="shared" si="6"/>
        <v>0</v>
      </c>
    </row>
    <row r="419" spans="1:8" hidden="1">
      <c r="A419" s="191">
        <v>416</v>
      </c>
      <c r="B419" s="192"/>
      <c r="C419" s="165"/>
      <c r="D419" s="193"/>
      <c r="E419" s="193"/>
      <c r="F419" s="192"/>
      <c r="G419" s="194"/>
      <c r="H419" s="276">
        <f t="shared" si="6"/>
        <v>0</v>
      </c>
    </row>
    <row r="420" spans="1:8" hidden="1">
      <c r="A420" s="191">
        <v>417</v>
      </c>
      <c r="B420" s="192"/>
      <c r="C420" s="165"/>
      <c r="D420" s="193"/>
      <c r="E420" s="193"/>
      <c r="F420" s="192"/>
      <c r="G420" s="194"/>
      <c r="H420" s="276">
        <f t="shared" si="6"/>
        <v>0</v>
      </c>
    </row>
    <row r="421" spans="1:8" hidden="1">
      <c r="A421" s="191">
        <v>418</v>
      </c>
      <c r="B421" s="192"/>
      <c r="C421" s="165"/>
      <c r="D421" s="193"/>
      <c r="E421" s="193"/>
      <c r="F421" s="192"/>
      <c r="G421" s="194"/>
      <c r="H421" s="276">
        <f t="shared" si="6"/>
        <v>0</v>
      </c>
    </row>
    <row r="422" spans="1:8" hidden="1">
      <c r="A422" s="191">
        <v>419</v>
      </c>
      <c r="B422" s="192"/>
      <c r="C422" s="165"/>
      <c r="D422" s="193"/>
      <c r="E422" s="193"/>
      <c r="F422" s="192"/>
      <c r="G422" s="194"/>
      <c r="H422" s="276">
        <f t="shared" si="6"/>
        <v>0</v>
      </c>
    </row>
    <row r="423" spans="1:8" hidden="1">
      <c r="A423" s="191">
        <v>420</v>
      </c>
      <c r="B423" s="192"/>
      <c r="C423" s="165"/>
      <c r="D423" s="193"/>
      <c r="E423" s="193"/>
      <c r="F423" s="192"/>
      <c r="G423" s="194"/>
      <c r="H423" s="276">
        <f t="shared" si="6"/>
        <v>0</v>
      </c>
    </row>
    <row r="424" spans="1:8" hidden="1">
      <c r="A424" s="191">
        <v>421</v>
      </c>
      <c r="B424" s="192"/>
      <c r="C424" s="165"/>
      <c r="D424" s="193"/>
      <c r="E424" s="193"/>
      <c r="F424" s="192"/>
      <c r="G424" s="194"/>
      <c r="H424" s="276">
        <f t="shared" si="6"/>
        <v>0</v>
      </c>
    </row>
    <row r="425" spans="1:8" hidden="1">
      <c r="A425" s="191">
        <v>422</v>
      </c>
      <c r="B425" s="192"/>
      <c r="C425" s="165"/>
      <c r="D425" s="193"/>
      <c r="E425" s="193"/>
      <c r="F425" s="192"/>
      <c r="G425" s="194"/>
      <c r="H425" s="276">
        <f t="shared" si="6"/>
        <v>0</v>
      </c>
    </row>
    <row r="426" spans="1:8" hidden="1">
      <c r="A426" s="191">
        <v>423</v>
      </c>
      <c r="B426" s="192"/>
      <c r="C426" s="165"/>
      <c r="D426" s="193"/>
      <c r="E426" s="193"/>
      <c r="F426" s="192"/>
      <c r="G426" s="194"/>
      <c r="H426" s="276">
        <f t="shared" si="6"/>
        <v>0</v>
      </c>
    </row>
    <row r="427" spans="1:8" hidden="1">
      <c r="A427" s="191">
        <v>424</v>
      </c>
      <c r="B427" s="192"/>
      <c r="C427" s="165"/>
      <c r="D427" s="193"/>
      <c r="E427" s="193"/>
      <c r="F427" s="192"/>
      <c r="G427" s="194"/>
      <c r="H427" s="276">
        <f t="shared" si="6"/>
        <v>0</v>
      </c>
    </row>
    <row r="428" spans="1:8" hidden="1">
      <c r="A428" s="191">
        <v>425</v>
      </c>
      <c r="B428" s="192"/>
      <c r="C428" s="165"/>
      <c r="D428" s="193"/>
      <c r="E428" s="193"/>
      <c r="F428" s="192"/>
      <c r="G428" s="194"/>
      <c r="H428" s="276">
        <f t="shared" si="6"/>
        <v>0</v>
      </c>
    </row>
    <row r="429" spans="1:8" hidden="1">
      <c r="A429" s="191">
        <v>426</v>
      </c>
      <c r="B429" s="192"/>
      <c r="C429" s="165"/>
      <c r="D429" s="193"/>
      <c r="E429" s="193"/>
      <c r="F429" s="192"/>
      <c r="G429" s="194"/>
      <c r="H429" s="276">
        <f t="shared" si="6"/>
        <v>0</v>
      </c>
    </row>
    <row r="430" spans="1:8" hidden="1">
      <c r="A430" s="191">
        <v>427</v>
      </c>
      <c r="B430" s="192"/>
      <c r="C430" s="165"/>
      <c r="D430" s="193"/>
      <c r="E430" s="193"/>
      <c r="F430" s="192"/>
      <c r="G430" s="194"/>
      <c r="H430" s="276">
        <f t="shared" si="6"/>
        <v>0</v>
      </c>
    </row>
    <row r="431" spans="1:8" hidden="1">
      <c r="A431" s="191">
        <v>428</v>
      </c>
      <c r="B431" s="192"/>
      <c r="C431" s="165"/>
      <c r="D431" s="193"/>
      <c r="E431" s="193"/>
      <c r="F431" s="192"/>
      <c r="G431" s="194"/>
      <c r="H431" s="276">
        <f t="shared" si="6"/>
        <v>0</v>
      </c>
    </row>
    <row r="432" spans="1:8" hidden="1">
      <c r="A432" s="191">
        <v>429</v>
      </c>
      <c r="B432" s="192"/>
      <c r="C432" s="165"/>
      <c r="D432" s="193"/>
      <c r="E432" s="193"/>
      <c r="F432" s="192"/>
      <c r="G432" s="194"/>
      <c r="H432" s="276">
        <f t="shared" si="6"/>
        <v>0</v>
      </c>
    </row>
    <row r="433" spans="1:8" hidden="1">
      <c r="A433" s="191">
        <v>430</v>
      </c>
      <c r="B433" s="192"/>
      <c r="C433" s="165"/>
      <c r="D433" s="193"/>
      <c r="E433" s="193"/>
      <c r="F433" s="192"/>
      <c r="G433" s="194"/>
      <c r="H433" s="276">
        <f t="shared" si="6"/>
        <v>0</v>
      </c>
    </row>
    <row r="434" spans="1:8" hidden="1">
      <c r="A434" s="191">
        <v>431</v>
      </c>
      <c r="B434" s="192"/>
      <c r="C434" s="165"/>
      <c r="D434" s="193"/>
      <c r="E434" s="193"/>
      <c r="F434" s="192"/>
      <c r="G434" s="194"/>
      <c r="H434" s="276">
        <f t="shared" si="6"/>
        <v>0</v>
      </c>
    </row>
    <row r="435" spans="1:8" hidden="1">
      <c r="A435" s="191">
        <v>432</v>
      </c>
      <c r="B435" s="192"/>
      <c r="C435" s="165"/>
      <c r="D435" s="193"/>
      <c r="E435" s="193"/>
      <c r="F435" s="192"/>
      <c r="G435" s="194"/>
      <c r="H435" s="276">
        <f t="shared" si="6"/>
        <v>0</v>
      </c>
    </row>
    <row r="436" spans="1:8" hidden="1">
      <c r="A436" s="191">
        <v>433</v>
      </c>
      <c r="B436" s="192"/>
      <c r="C436" s="165"/>
      <c r="D436" s="193"/>
      <c r="E436" s="193"/>
      <c r="F436" s="192"/>
      <c r="G436" s="194"/>
      <c r="H436" s="276">
        <f t="shared" si="6"/>
        <v>0</v>
      </c>
    </row>
    <row r="437" spans="1:8" hidden="1">
      <c r="A437" s="191">
        <v>434</v>
      </c>
      <c r="B437" s="192"/>
      <c r="C437" s="165"/>
      <c r="D437" s="193"/>
      <c r="E437" s="193"/>
      <c r="F437" s="192"/>
      <c r="G437" s="194"/>
      <c r="H437" s="276">
        <f t="shared" si="6"/>
        <v>0</v>
      </c>
    </row>
    <row r="438" spans="1:8" hidden="1">
      <c r="A438" s="191">
        <v>435</v>
      </c>
      <c r="B438" s="192"/>
      <c r="C438" s="165"/>
      <c r="D438" s="193"/>
      <c r="E438" s="193"/>
      <c r="F438" s="192"/>
      <c r="G438" s="194"/>
      <c r="H438" s="276">
        <f t="shared" si="6"/>
        <v>0</v>
      </c>
    </row>
    <row r="439" spans="1:8" hidden="1">
      <c r="A439" s="191">
        <v>436</v>
      </c>
      <c r="B439" s="192"/>
      <c r="C439" s="165"/>
      <c r="D439" s="193"/>
      <c r="E439" s="193"/>
      <c r="F439" s="192"/>
      <c r="G439" s="194"/>
      <c r="H439" s="276">
        <f t="shared" si="6"/>
        <v>0</v>
      </c>
    </row>
    <row r="440" spans="1:8" hidden="1">
      <c r="A440" s="191">
        <v>437</v>
      </c>
      <c r="B440" s="192"/>
      <c r="C440" s="165"/>
      <c r="D440" s="193"/>
      <c r="E440" s="193"/>
      <c r="F440" s="192"/>
      <c r="G440" s="194"/>
      <c r="H440" s="276">
        <f t="shared" si="6"/>
        <v>0</v>
      </c>
    </row>
    <row r="441" spans="1:8" hidden="1">
      <c r="A441" s="191">
        <v>438</v>
      </c>
      <c r="B441" s="192"/>
      <c r="C441" s="165"/>
      <c r="D441" s="193"/>
      <c r="E441" s="193"/>
      <c r="F441" s="192"/>
      <c r="G441" s="194"/>
      <c r="H441" s="276">
        <f t="shared" si="6"/>
        <v>0</v>
      </c>
    </row>
    <row r="442" spans="1:8" hidden="1">
      <c r="A442" s="191">
        <v>439</v>
      </c>
      <c r="B442" s="192"/>
      <c r="C442" s="165"/>
      <c r="D442" s="193"/>
      <c r="E442" s="193"/>
      <c r="F442" s="192"/>
      <c r="G442" s="194"/>
      <c r="H442" s="276">
        <f t="shared" si="6"/>
        <v>0</v>
      </c>
    </row>
    <row r="443" spans="1:8" hidden="1">
      <c r="A443" s="191">
        <v>440</v>
      </c>
      <c r="B443" s="192"/>
      <c r="C443" s="165"/>
      <c r="D443" s="193"/>
      <c r="E443" s="193"/>
      <c r="F443" s="192"/>
      <c r="G443" s="194"/>
      <c r="H443" s="276">
        <f t="shared" si="6"/>
        <v>0</v>
      </c>
    </row>
    <row r="444" spans="1:8" hidden="1">
      <c r="A444" s="191">
        <v>441</v>
      </c>
      <c r="B444" s="192"/>
      <c r="C444" s="165"/>
      <c r="D444" s="193"/>
      <c r="E444" s="193"/>
      <c r="F444" s="192"/>
      <c r="G444" s="194"/>
      <c r="H444" s="276">
        <f t="shared" si="6"/>
        <v>0</v>
      </c>
    </row>
    <row r="445" spans="1:8" hidden="1">
      <c r="A445" s="191">
        <v>442</v>
      </c>
      <c r="B445" s="192"/>
      <c r="C445" s="165"/>
      <c r="D445" s="193"/>
      <c r="E445" s="193"/>
      <c r="F445" s="192"/>
      <c r="G445" s="194"/>
      <c r="H445" s="276">
        <f t="shared" si="6"/>
        <v>0</v>
      </c>
    </row>
    <row r="446" spans="1:8" hidden="1">
      <c r="A446" s="191">
        <v>443</v>
      </c>
      <c r="B446" s="192"/>
      <c r="C446" s="165"/>
      <c r="D446" s="193"/>
      <c r="E446" s="193"/>
      <c r="F446" s="192"/>
      <c r="G446" s="194"/>
      <c r="H446" s="276">
        <f t="shared" si="6"/>
        <v>0</v>
      </c>
    </row>
    <row r="447" spans="1:8" hidden="1">
      <c r="A447" s="191">
        <v>444</v>
      </c>
      <c r="B447" s="192"/>
      <c r="C447" s="165"/>
      <c r="D447" s="193"/>
      <c r="E447" s="193"/>
      <c r="F447" s="192"/>
      <c r="G447" s="194"/>
      <c r="H447" s="276">
        <f t="shared" si="6"/>
        <v>0</v>
      </c>
    </row>
    <row r="448" spans="1:8" hidden="1">
      <c r="A448" s="191">
        <v>445</v>
      </c>
      <c r="B448" s="192"/>
      <c r="C448" s="165"/>
      <c r="D448" s="193"/>
      <c r="E448" s="193"/>
      <c r="F448" s="192"/>
      <c r="G448" s="194"/>
      <c r="H448" s="276">
        <f t="shared" si="6"/>
        <v>0</v>
      </c>
    </row>
    <row r="449" spans="1:8" hidden="1">
      <c r="A449" s="191">
        <v>446</v>
      </c>
      <c r="B449" s="192"/>
      <c r="C449" s="165"/>
      <c r="D449" s="193"/>
      <c r="E449" s="193"/>
      <c r="F449" s="192"/>
      <c r="G449" s="194"/>
      <c r="H449" s="276">
        <f t="shared" si="6"/>
        <v>0</v>
      </c>
    </row>
    <row r="450" spans="1:8" hidden="1">
      <c r="A450" s="191">
        <v>447</v>
      </c>
      <c r="B450" s="192"/>
      <c r="C450" s="165"/>
      <c r="D450" s="193"/>
      <c r="E450" s="193"/>
      <c r="F450" s="192"/>
      <c r="G450" s="194"/>
      <c r="H450" s="276">
        <f t="shared" si="6"/>
        <v>0</v>
      </c>
    </row>
    <row r="451" spans="1:8" hidden="1">
      <c r="A451" s="191">
        <v>448</v>
      </c>
      <c r="B451" s="192"/>
      <c r="C451" s="165"/>
      <c r="D451" s="193"/>
      <c r="E451" s="193"/>
      <c r="F451" s="192"/>
      <c r="G451" s="194"/>
      <c r="H451" s="276">
        <f t="shared" si="6"/>
        <v>0</v>
      </c>
    </row>
    <row r="452" spans="1:8" hidden="1">
      <c r="A452" s="191">
        <v>449</v>
      </c>
      <c r="B452" s="192"/>
      <c r="C452" s="165"/>
      <c r="D452" s="193"/>
      <c r="E452" s="193"/>
      <c r="F452" s="192"/>
      <c r="G452" s="194"/>
      <c r="H452" s="276">
        <f t="shared" si="6"/>
        <v>0</v>
      </c>
    </row>
    <row r="453" spans="1:8" hidden="1">
      <c r="A453" s="191">
        <v>450</v>
      </c>
      <c r="B453" s="192"/>
      <c r="C453" s="165"/>
      <c r="D453" s="193"/>
      <c r="E453" s="193"/>
      <c r="F453" s="192"/>
      <c r="G453" s="194"/>
      <c r="H453" s="276">
        <f t="shared" ref="H453:H516" si="7">(E453-D453+1)*C453</f>
        <v>0</v>
      </c>
    </row>
    <row r="454" spans="1:8" hidden="1">
      <c r="A454" s="191">
        <v>451</v>
      </c>
      <c r="B454" s="192"/>
      <c r="C454" s="165"/>
      <c r="D454" s="193"/>
      <c r="E454" s="193"/>
      <c r="F454" s="192"/>
      <c r="G454" s="194"/>
      <c r="H454" s="276">
        <f t="shared" si="7"/>
        <v>0</v>
      </c>
    </row>
    <row r="455" spans="1:8" hidden="1">
      <c r="A455" s="191">
        <v>452</v>
      </c>
      <c r="B455" s="192"/>
      <c r="C455" s="165"/>
      <c r="D455" s="193"/>
      <c r="E455" s="193"/>
      <c r="F455" s="192"/>
      <c r="G455" s="194"/>
      <c r="H455" s="276">
        <f t="shared" si="7"/>
        <v>0</v>
      </c>
    </row>
    <row r="456" spans="1:8" hidden="1">
      <c r="A456" s="191">
        <v>453</v>
      </c>
      <c r="B456" s="192"/>
      <c r="C456" s="165"/>
      <c r="D456" s="193"/>
      <c r="E456" s="193"/>
      <c r="F456" s="192"/>
      <c r="G456" s="194"/>
      <c r="H456" s="276">
        <f t="shared" si="7"/>
        <v>0</v>
      </c>
    </row>
    <row r="457" spans="1:8" hidden="1">
      <c r="A457" s="191">
        <v>454</v>
      </c>
      <c r="B457" s="192"/>
      <c r="C457" s="165"/>
      <c r="D457" s="193"/>
      <c r="E457" s="193"/>
      <c r="F457" s="192"/>
      <c r="G457" s="194"/>
      <c r="H457" s="276">
        <f t="shared" si="7"/>
        <v>0</v>
      </c>
    </row>
    <row r="458" spans="1:8" hidden="1">
      <c r="A458" s="191">
        <v>455</v>
      </c>
      <c r="B458" s="192"/>
      <c r="C458" s="165"/>
      <c r="D458" s="193"/>
      <c r="E458" s="193"/>
      <c r="F458" s="192"/>
      <c r="G458" s="194"/>
      <c r="H458" s="276">
        <f t="shared" si="7"/>
        <v>0</v>
      </c>
    </row>
    <row r="459" spans="1:8" hidden="1">
      <c r="A459" s="191">
        <v>456</v>
      </c>
      <c r="B459" s="192"/>
      <c r="C459" s="165"/>
      <c r="D459" s="193"/>
      <c r="E459" s="193"/>
      <c r="F459" s="192"/>
      <c r="G459" s="194"/>
      <c r="H459" s="276">
        <f t="shared" si="7"/>
        <v>0</v>
      </c>
    </row>
    <row r="460" spans="1:8" hidden="1">
      <c r="A460" s="191">
        <v>457</v>
      </c>
      <c r="B460" s="192"/>
      <c r="C460" s="165"/>
      <c r="D460" s="193"/>
      <c r="E460" s="193"/>
      <c r="F460" s="192"/>
      <c r="G460" s="194"/>
      <c r="H460" s="276">
        <f t="shared" si="7"/>
        <v>0</v>
      </c>
    </row>
    <row r="461" spans="1:8" hidden="1">
      <c r="A461" s="191">
        <v>458</v>
      </c>
      <c r="B461" s="192"/>
      <c r="C461" s="165"/>
      <c r="D461" s="193"/>
      <c r="E461" s="193"/>
      <c r="F461" s="192"/>
      <c r="G461" s="194"/>
      <c r="H461" s="276">
        <f t="shared" si="7"/>
        <v>0</v>
      </c>
    </row>
    <row r="462" spans="1:8" hidden="1">
      <c r="A462" s="191">
        <v>459</v>
      </c>
      <c r="B462" s="192"/>
      <c r="C462" s="165"/>
      <c r="D462" s="193"/>
      <c r="E462" s="193"/>
      <c r="F462" s="192"/>
      <c r="G462" s="194"/>
      <c r="H462" s="276">
        <f t="shared" si="7"/>
        <v>0</v>
      </c>
    </row>
    <row r="463" spans="1:8" hidden="1">
      <c r="A463" s="191">
        <v>460</v>
      </c>
      <c r="B463" s="192"/>
      <c r="C463" s="165"/>
      <c r="D463" s="193"/>
      <c r="E463" s="193"/>
      <c r="F463" s="192"/>
      <c r="G463" s="194"/>
      <c r="H463" s="276">
        <f t="shared" si="7"/>
        <v>0</v>
      </c>
    </row>
    <row r="464" spans="1:8" hidden="1">
      <c r="A464" s="191">
        <v>461</v>
      </c>
      <c r="B464" s="192"/>
      <c r="C464" s="165"/>
      <c r="D464" s="193"/>
      <c r="E464" s="193"/>
      <c r="F464" s="192"/>
      <c r="G464" s="194"/>
      <c r="H464" s="276">
        <f t="shared" si="7"/>
        <v>0</v>
      </c>
    </row>
    <row r="465" spans="1:8" hidden="1">
      <c r="A465" s="191">
        <v>462</v>
      </c>
      <c r="B465" s="192"/>
      <c r="C465" s="165"/>
      <c r="D465" s="193"/>
      <c r="E465" s="193"/>
      <c r="F465" s="192"/>
      <c r="G465" s="194"/>
      <c r="H465" s="276">
        <f t="shared" si="7"/>
        <v>0</v>
      </c>
    </row>
    <row r="466" spans="1:8" hidden="1">
      <c r="A466" s="191">
        <v>463</v>
      </c>
      <c r="B466" s="192"/>
      <c r="C466" s="165"/>
      <c r="D466" s="193"/>
      <c r="E466" s="193"/>
      <c r="F466" s="192"/>
      <c r="G466" s="194"/>
      <c r="H466" s="276">
        <f t="shared" si="7"/>
        <v>0</v>
      </c>
    </row>
    <row r="467" spans="1:8" hidden="1">
      <c r="A467" s="191">
        <v>464</v>
      </c>
      <c r="B467" s="192"/>
      <c r="C467" s="165"/>
      <c r="D467" s="193"/>
      <c r="E467" s="193"/>
      <c r="F467" s="192"/>
      <c r="G467" s="194"/>
      <c r="H467" s="276">
        <f t="shared" si="7"/>
        <v>0</v>
      </c>
    </row>
    <row r="468" spans="1:8" hidden="1">
      <c r="A468" s="191">
        <v>465</v>
      </c>
      <c r="B468" s="192"/>
      <c r="C468" s="165"/>
      <c r="D468" s="193"/>
      <c r="E468" s="193"/>
      <c r="F468" s="192"/>
      <c r="G468" s="194"/>
      <c r="H468" s="276">
        <f t="shared" si="7"/>
        <v>0</v>
      </c>
    </row>
    <row r="469" spans="1:8" hidden="1">
      <c r="A469" s="191">
        <v>466</v>
      </c>
      <c r="B469" s="192"/>
      <c r="C469" s="165"/>
      <c r="D469" s="193"/>
      <c r="E469" s="193"/>
      <c r="F469" s="192"/>
      <c r="G469" s="194"/>
      <c r="H469" s="276">
        <f t="shared" si="7"/>
        <v>0</v>
      </c>
    </row>
    <row r="470" spans="1:8" hidden="1">
      <c r="A470" s="191">
        <v>467</v>
      </c>
      <c r="B470" s="192"/>
      <c r="C470" s="165"/>
      <c r="D470" s="193"/>
      <c r="E470" s="193"/>
      <c r="F470" s="192"/>
      <c r="G470" s="194"/>
      <c r="H470" s="276">
        <f t="shared" si="7"/>
        <v>0</v>
      </c>
    </row>
    <row r="471" spans="1:8" hidden="1">
      <c r="A471" s="191">
        <v>468</v>
      </c>
      <c r="B471" s="192"/>
      <c r="C471" s="165"/>
      <c r="D471" s="193"/>
      <c r="E471" s="193"/>
      <c r="F471" s="192"/>
      <c r="G471" s="194"/>
      <c r="H471" s="276">
        <f t="shared" si="7"/>
        <v>0</v>
      </c>
    </row>
    <row r="472" spans="1:8" hidden="1">
      <c r="A472" s="191">
        <v>469</v>
      </c>
      <c r="B472" s="192"/>
      <c r="C472" s="165"/>
      <c r="D472" s="193"/>
      <c r="E472" s="193"/>
      <c r="F472" s="192"/>
      <c r="G472" s="194"/>
      <c r="H472" s="276">
        <f t="shared" si="7"/>
        <v>0</v>
      </c>
    </row>
    <row r="473" spans="1:8" hidden="1">
      <c r="A473" s="191">
        <v>470</v>
      </c>
      <c r="B473" s="192"/>
      <c r="C473" s="165"/>
      <c r="D473" s="193"/>
      <c r="E473" s="193"/>
      <c r="F473" s="192"/>
      <c r="G473" s="194"/>
      <c r="H473" s="276">
        <f t="shared" si="7"/>
        <v>0</v>
      </c>
    </row>
    <row r="474" spans="1:8" hidden="1">
      <c r="A474" s="191">
        <v>471</v>
      </c>
      <c r="B474" s="192"/>
      <c r="C474" s="165"/>
      <c r="D474" s="193"/>
      <c r="E474" s="193"/>
      <c r="F474" s="192"/>
      <c r="G474" s="194"/>
      <c r="H474" s="276">
        <f t="shared" si="7"/>
        <v>0</v>
      </c>
    </row>
    <row r="475" spans="1:8" hidden="1">
      <c r="A475" s="191">
        <v>472</v>
      </c>
      <c r="B475" s="192"/>
      <c r="C475" s="165"/>
      <c r="D475" s="193"/>
      <c r="E475" s="193"/>
      <c r="F475" s="192"/>
      <c r="G475" s="194"/>
      <c r="H475" s="276">
        <f t="shared" si="7"/>
        <v>0</v>
      </c>
    </row>
    <row r="476" spans="1:8" hidden="1">
      <c r="A476" s="191">
        <v>473</v>
      </c>
      <c r="B476" s="192"/>
      <c r="C476" s="165"/>
      <c r="D476" s="193"/>
      <c r="E476" s="193"/>
      <c r="F476" s="192"/>
      <c r="G476" s="194"/>
      <c r="H476" s="276">
        <f t="shared" si="7"/>
        <v>0</v>
      </c>
    </row>
    <row r="477" spans="1:8" hidden="1">
      <c r="A477" s="191">
        <v>474</v>
      </c>
      <c r="B477" s="192"/>
      <c r="C477" s="165"/>
      <c r="D477" s="193"/>
      <c r="E477" s="193"/>
      <c r="F477" s="192"/>
      <c r="G477" s="194"/>
      <c r="H477" s="276">
        <f t="shared" si="7"/>
        <v>0</v>
      </c>
    </row>
    <row r="478" spans="1:8" hidden="1">
      <c r="A478" s="191">
        <v>475</v>
      </c>
      <c r="B478" s="192"/>
      <c r="C478" s="165"/>
      <c r="D478" s="193"/>
      <c r="E478" s="193"/>
      <c r="F478" s="192"/>
      <c r="G478" s="194"/>
      <c r="H478" s="276">
        <f t="shared" si="7"/>
        <v>0</v>
      </c>
    </row>
    <row r="479" spans="1:8" hidden="1">
      <c r="A479" s="191">
        <v>476</v>
      </c>
      <c r="B479" s="192"/>
      <c r="C479" s="165"/>
      <c r="D479" s="193"/>
      <c r="E479" s="193"/>
      <c r="F479" s="192"/>
      <c r="G479" s="194"/>
      <c r="H479" s="276">
        <f t="shared" si="7"/>
        <v>0</v>
      </c>
    </row>
    <row r="480" spans="1:8" hidden="1">
      <c r="A480" s="191">
        <v>477</v>
      </c>
      <c r="B480" s="192"/>
      <c r="C480" s="165"/>
      <c r="D480" s="193"/>
      <c r="E480" s="193"/>
      <c r="F480" s="192"/>
      <c r="G480" s="194"/>
      <c r="H480" s="276">
        <f t="shared" si="7"/>
        <v>0</v>
      </c>
    </row>
    <row r="481" spans="1:8" hidden="1">
      <c r="A481" s="191">
        <v>478</v>
      </c>
      <c r="B481" s="192"/>
      <c r="C481" s="165"/>
      <c r="D481" s="193"/>
      <c r="E481" s="193"/>
      <c r="F481" s="192"/>
      <c r="G481" s="194"/>
      <c r="H481" s="276">
        <f t="shared" si="7"/>
        <v>0</v>
      </c>
    </row>
    <row r="482" spans="1:8" hidden="1">
      <c r="A482" s="191">
        <v>479</v>
      </c>
      <c r="B482" s="192"/>
      <c r="C482" s="165"/>
      <c r="D482" s="193"/>
      <c r="E482" s="193"/>
      <c r="F482" s="192"/>
      <c r="G482" s="194"/>
      <c r="H482" s="276">
        <f t="shared" si="7"/>
        <v>0</v>
      </c>
    </row>
    <row r="483" spans="1:8" hidden="1">
      <c r="A483" s="191">
        <v>480</v>
      </c>
      <c r="B483" s="192"/>
      <c r="C483" s="165"/>
      <c r="D483" s="193"/>
      <c r="E483" s="193"/>
      <c r="F483" s="192"/>
      <c r="G483" s="194"/>
      <c r="H483" s="276">
        <f t="shared" si="7"/>
        <v>0</v>
      </c>
    </row>
    <row r="484" spans="1:8" hidden="1">
      <c r="A484" s="191">
        <v>481</v>
      </c>
      <c r="B484" s="192"/>
      <c r="C484" s="165"/>
      <c r="D484" s="193"/>
      <c r="E484" s="193"/>
      <c r="F484" s="192"/>
      <c r="G484" s="194"/>
      <c r="H484" s="276">
        <f t="shared" si="7"/>
        <v>0</v>
      </c>
    </row>
    <row r="485" spans="1:8" hidden="1">
      <c r="A485" s="191">
        <v>482</v>
      </c>
      <c r="B485" s="192"/>
      <c r="C485" s="165"/>
      <c r="D485" s="193"/>
      <c r="E485" s="193"/>
      <c r="F485" s="192"/>
      <c r="G485" s="194"/>
      <c r="H485" s="276">
        <f t="shared" si="7"/>
        <v>0</v>
      </c>
    </row>
    <row r="486" spans="1:8" hidden="1">
      <c r="A486" s="191">
        <v>483</v>
      </c>
      <c r="B486" s="192"/>
      <c r="C486" s="165"/>
      <c r="D486" s="193"/>
      <c r="E486" s="193"/>
      <c r="F486" s="192"/>
      <c r="G486" s="194"/>
      <c r="H486" s="276">
        <f t="shared" si="7"/>
        <v>0</v>
      </c>
    </row>
    <row r="487" spans="1:8" hidden="1">
      <c r="A487" s="191">
        <v>484</v>
      </c>
      <c r="B487" s="192"/>
      <c r="C487" s="165"/>
      <c r="D487" s="193"/>
      <c r="E487" s="193"/>
      <c r="F487" s="192"/>
      <c r="G487" s="194"/>
      <c r="H487" s="276">
        <f t="shared" si="7"/>
        <v>0</v>
      </c>
    </row>
    <row r="488" spans="1:8" hidden="1">
      <c r="A488" s="191">
        <v>485</v>
      </c>
      <c r="B488" s="192"/>
      <c r="C488" s="165"/>
      <c r="D488" s="193"/>
      <c r="E488" s="193"/>
      <c r="F488" s="192"/>
      <c r="G488" s="194"/>
      <c r="H488" s="276">
        <f t="shared" si="7"/>
        <v>0</v>
      </c>
    </row>
    <row r="489" spans="1:8" hidden="1">
      <c r="A489" s="191">
        <v>486</v>
      </c>
      <c r="B489" s="192"/>
      <c r="C489" s="165"/>
      <c r="D489" s="193"/>
      <c r="E489" s="193"/>
      <c r="F489" s="192"/>
      <c r="G489" s="194"/>
      <c r="H489" s="276">
        <f t="shared" si="7"/>
        <v>0</v>
      </c>
    </row>
    <row r="490" spans="1:8" hidden="1">
      <c r="A490" s="191">
        <v>487</v>
      </c>
      <c r="B490" s="192"/>
      <c r="C490" s="165"/>
      <c r="D490" s="193"/>
      <c r="E490" s="193"/>
      <c r="F490" s="192"/>
      <c r="G490" s="194"/>
      <c r="H490" s="276">
        <f t="shared" si="7"/>
        <v>0</v>
      </c>
    </row>
    <row r="491" spans="1:8" hidden="1">
      <c r="A491" s="191">
        <v>488</v>
      </c>
      <c r="B491" s="192"/>
      <c r="C491" s="165"/>
      <c r="D491" s="193"/>
      <c r="E491" s="193"/>
      <c r="F491" s="192"/>
      <c r="G491" s="194"/>
      <c r="H491" s="276">
        <f t="shared" si="7"/>
        <v>0</v>
      </c>
    </row>
    <row r="492" spans="1:8" hidden="1">
      <c r="A492" s="191">
        <v>489</v>
      </c>
      <c r="B492" s="192"/>
      <c r="C492" s="165"/>
      <c r="D492" s="193"/>
      <c r="E492" s="193"/>
      <c r="F492" s="192"/>
      <c r="G492" s="194"/>
      <c r="H492" s="276">
        <f t="shared" si="7"/>
        <v>0</v>
      </c>
    </row>
    <row r="493" spans="1:8" hidden="1">
      <c r="A493" s="191">
        <v>490</v>
      </c>
      <c r="B493" s="192"/>
      <c r="C493" s="165"/>
      <c r="D493" s="193"/>
      <c r="E493" s="193"/>
      <c r="F493" s="192"/>
      <c r="G493" s="194"/>
      <c r="H493" s="276">
        <f t="shared" si="7"/>
        <v>0</v>
      </c>
    </row>
    <row r="494" spans="1:8" hidden="1">
      <c r="A494" s="191">
        <v>491</v>
      </c>
      <c r="B494" s="192"/>
      <c r="C494" s="165"/>
      <c r="D494" s="193"/>
      <c r="E494" s="193"/>
      <c r="F494" s="192"/>
      <c r="G494" s="194"/>
      <c r="H494" s="276">
        <f t="shared" si="7"/>
        <v>0</v>
      </c>
    </row>
    <row r="495" spans="1:8" hidden="1">
      <c r="A495" s="191">
        <v>492</v>
      </c>
      <c r="B495" s="192"/>
      <c r="C495" s="165"/>
      <c r="D495" s="193"/>
      <c r="E495" s="193"/>
      <c r="F495" s="192"/>
      <c r="G495" s="194"/>
      <c r="H495" s="276">
        <f t="shared" si="7"/>
        <v>0</v>
      </c>
    </row>
    <row r="496" spans="1:8" hidden="1">
      <c r="A496" s="191">
        <v>493</v>
      </c>
      <c r="B496" s="192"/>
      <c r="C496" s="165"/>
      <c r="D496" s="193"/>
      <c r="E496" s="193"/>
      <c r="F496" s="192"/>
      <c r="G496" s="194"/>
      <c r="H496" s="276">
        <f t="shared" si="7"/>
        <v>0</v>
      </c>
    </row>
    <row r="497" spans="1:8" hidden="1">
      <c r="A497" s="191">
        <v>494</v>
      </c>
      <c r="B497" s="192"/>
      <c r="C497" s="165"/>
      <c r="D497" s="193"/>
      <c r="E497" s="193"/>
      <c r="F497" s="192"/>
      <c r="G497" s="194"/>
      <c r="H497" s="276">
        <f t="shared" si="7"/>
        <v>0</v>
      </c>
    </row>
    <row r="498" spans="1:8" hidden="1">
      <c r="A498" s="191">
        <v>495</v>
      </c>
      <c r="B498" s="192"/>
      <c r="C498" s="165"/>
      <c r="D498" s="193"/>
      <c r="E498" s="193"/>
      <c r="F498" s="192"/>
      <c r="G498" s="194"/>
      <c r="H498" s="276">
        <f t="shared" si="7"/>
        <v>0</v>
      </c>
    </row>
    <row r="499" spans="1:8" hidden="1">
      <c r="A499" s="191">
        <v>496</v>
      </c>
      <c r="B499" s="192"/>
      <c r="C499" s="165"/>
      <c r="D499" s="193"/>
      <c r="E499" s="193"/>
      <c r="F499" s="192"/>
      <c r="G499" s="194"/>
      <c r="H499" s="276">
        <f t="shared" si="7"/>
        <v>0</v>
      </c>
    </row>
    <row r="500" spans="1:8" hidden="1">
      <c r="A500" s="191">
        <v>497</v>
      </c>
      <c r="B500" s="192"/>
      <c r="C500" s="165"/>
      <c r="D500" s="193"/>
      <c r="E500" s="193"/>
      <c r="F500" s="192"/>
      <c r="G500" s="194"/>
      <c r="H500" s="276">
        <f t="shared" si="7"/>
        <v>0</v>
      </c>
    </row>
    <row r="501" spans="1:8" hidden="1">
      <c r="A501" s="191">
        <v>498</v>
      </c>
      <c r="B501" s="192"/>
      <c r="C501" s="165"/>
      <c r="D501" s="193"/>
      <c r="E501" s="193"/>
      <c r="F501" s="192"/>
      <c r="G501" s="194"/>
      <c r="H501" s="276">
        <f t="shared" si="7"/>
        <v>0</v>
      </c>
    </row>
    <row r="502" spans="1:8" hidden="1">
      <c r="A502" s="191">
        <v>499</v>
      </c>
      <c r="B502" s="192"/>
      <c r="C502" s="165"/>
      <c r="D502" s="193"/>
      <c r="E502" s="193"/>
      <c r="F502" s="192"/>
      <c r="G502" s="194"/>
      <c r="H502" s="276">
        <f t="shared" si="7"/>
        <v>0</v>
      </c>
    </row>
    <row r="503" spans="1:8" hidden="1">
      <c r="A503" s="191">
        <v>500</v>
      </c>
      <c r="B503" s="192"/>
      <c r="C503" s="165"/>
      <c r="D503" s="193"/>
      <c r="E503" s="193"/>
      <c r="F503" s="192"/>
      <c r="G503" s="194"/>
      <c r="H503" s="276">
        <f t="shared" si="7"/>
        <v>0</v>
      </c>
    </row>
    <row r="504" spans="1:8" hidden="1">
      <c r="A504" s="191">
        <v>501</v>
      </c>
      <c r="B504" s="192"/>
      <c r="C504" s="165"/>
      <c r="D504" s="193"/>
      <c r="E504" s="193"/>
      <c r="F504" s="192"/>
      <c r="G504" s="194"/>
      <c r="H504" s="276">
        <f t="shared" si="7"/>
        <v>0</v>
      </c>
    </row>
    <row r="505" spans="1:8" hidden="1">
      <c r="A505" s="191">
        <v>502</v>
      </c>
      <c r="B505" s="192"/>
      <c r="C505" s="165"/>
      <c r="D505" s="193"/>
      <c r="E505" s="193"/>
      <c r="F505" s="192"/>
      <c r="G505" s="194"/>
      <c r="H505" s="276">
        <f t="shared" si="7"/>
        <v>0</v>
      </c>
    </row>
    <row r="506" spans="1:8" hidden="1">
      <c r="A506" s="191">
        <v>503</v>
      </c>
      <c r="B506" s="192"/>
      <c r="C506" s="165"/>
      <c r="D506" s="193"/>
      <c r="E506" s="193"/>
      <c r="F506" s="192"/>
      <c r="G506" s="194"/>
      <c r="H506" s="276">
        <f t="shared" si="7"/>
        <v>0</v>
      </c>
    </row>
    <row r="507" spans="1:8" hidden="1">
      <c r="A507" s="191">
        <v>504</v>
      </c>
      <c r="B507" s="192"/>
      <c r="C507" s="165"/>
      <c r="D507" s="193"/>
      <c r="E507" s="193"/>
      <c r="F507" s="192"/>
      <c r="G507" s="194"/>
      <c r="H507" s="276">
        <f t="shared" si="7"/>
        <v>0</v>
      </c>
    </row>
    <row r="508" spans="1:8" hidden="1">
      <c r="A508" s="191">
        <v>505</v>
      </c>
      <c r="B508" s="192"/>
      <c r="C508" s="165"/>
      <c r="D508" s="193"/>
      <c r="E508" s="193"/>
      <c r="F508" s="192"/>
      <c r="G508" s="194"/>
      <c r="H508" s="276">
        <f t="shared" si="7"/>
        <v>0</v>
      </c>
    </row>
    <row r="509" spans="1:8" hidden="1">
      <c r="A509" s="191">
        <v>506</v>
      </c>
      <c r="B509" s="192"/>
      <c r="C509" s="165"/>
      <c r="D509" s="193"/>
      <c r="E509" s="193"/>
      <c r="F509" s="192"/>
      <c r="G509" s="194"/>
      <c r="H509" s="276">
        <f t="shared" si="7"/>
        <v>0</v>
      </c>
    </row>
    <row r="510" spans="1:8" hidden="1">
      <c r="A510" s="191">
        <v>507</v>
      </c>
      <c r="B510" s="192"/>
      <c r="C510" s="165"/>
      <c r="D510" s="193"/>
      <c r="E510" s="193"/>
      <c r="F510" s="192"/>
      <c r="G510" s="194"/>
      <c r="H510" s="276">
        <f t="shared" si="7"/>
        <v>0</v>
      </c>
    </row>
    <row r="511" spans="1:8" hidden="1">
      <c r="A511" s="191">
        <v>508</v>
      </c>
      <c r="B511" s="192"/>
      <c r="C511" s="165"/>
      <c r="D511" s="193"/>
      <c r="E511" s="193"/>
      <c r="F511" s="192"/>
      <c r="G511" s="194"/>
      <c r="H511" s="276">
        <f t="shared" si="7"/>
        <v>0</v>
      </c>
    </row>
    <row r="512" spans="1:8" hidden="1">
      <c r="A512" s="191">
        <v>509</v>
      </c>
      <c r="B512" s="192"/>
      <c r="C512" s="165"/>
      <c r="D512" s="193"/>
      <c r="E512" s="193"/>
      <c r="F512" s="192"/>
      <c r="G512" s="194"/>
      <c r="H512" s="276">
        <f t="shared" si="7"/>
        <v>0</v>
      </c>
    </row>
    <row r="513" spans="1:8" hidden="1">
      <c r="A513" s="191">
        <v>510</v>
      </c>
      <c r="B513" s="192"/>
      <c r="C513" s="165"/>
      <c r="D513" s="193"/>
      <c r="E513" s="193"/>
      <c r="F513" s="192"/>
      <c r="G513" s="194"/>
      <c r="H513" s="276">
        <f t="shared" si="7"/>
        <v>0</v>
      </c>
    </row>
    <row r="514" spans="1:8" hidden="1">
      <c r="A514" s="191">
        <v>511</v>
      </c>
      <c r="B514" s="192"/>
      <c r="C514" s="165"/>
      <c r="D514" s="193"/>
      <c r="E514" s="193"/>
      <c r="F514" s="192"/>
      <c r="G514" s="194"/>
      <c r="H514" s="276">
        <f t="shared" si="7"/>
        <v>0</v>
      </c>
    </row>
    <row r="515" spans="1:8" hidden="1">
      <c r="A515" s="191">
        <v>512</v>
      </c>
      <c r="B515" s="192"/>
      <c r="C515" s="165"/>
      <c r="D515" s="193"/>
      <c r="E515" s="193"/>
      <c r="F515" s="192"/>
      <c r="G515" s="194"/>
      <c r="H515" s="276">
        <f t="shared" si="7"/>
        <v>0</v>
      </c>
    </row>
    <row r="516" spans="1:8" hidden="1">
      <c r="A516" s="191">
        <v>513</v>
      </c>
      <c r="B516" s="192"/>
      <c r="C516" s="165"/>
      <c r="D516" s="193"/>
      <c r="E516" s="193"/>
      <c r="F516" s="192"/>
      <c r="G516" s="194"/>
      <c r="H516" s="276">
        <f t="shared" si="7"/>
        <v>0</v>
      </c>
    </row>
    <row r="517" spans="1:8" hidden="1">
      <c r="A517" s="191">
        <v>514</v>
      </c>
      <c r="B517" s="192"/>
      <c r="C517" s="165"/>
      <c r="D517" s="193"/>
      <c r="E517" s="193"/>
      <c r="F517" s="192"/>
      <c r="G517" s="194"/>
      <c r="H517" s="276">
        <f t="shared" ref="H517:H580" si="8">(E517-D517+1)*C517</f>
        <v>0</v>
      </c>
    </row>
    <row r="518" spans="1:8" hidden="1">
      <c r="A518" s="191">
        <v>515</v>
      </c>
      <c r="B518" s="192"/>
      <c r="C518" s="165"/>
      <c r="D518" s="193"/>
      <c r="E518" s="193"/>
      <c r="F518" s="192"/>
      <c r="G518" s="194"/>
      <c r="H518" s="276">
        <f t="shared" si="8"/>
        <v>0</v>
      </c>
    </row>
    <row r="519" spans="1:8" hidden="1">
      <c r="A519" s="191">
        <v>516</v>
      </c>
      <c r="B519" s="192"/>
      <c r="C519" s="165"/>
      <c r="D519" s="193"/>
      <c r="E519" s="193"/>
      <c r="F519" s="192"/>
      <c r="G519" s="194"/>
      <c r="H519" s="276">
        <f t="shared" si="8"/>
        <v>0</v>
      </c>
    </row>
    <row r="520" spans="1:8" hidden="1">
      <c r="A520" s="191">
        <v>517</v>
      </c>
      <c r="B520" s="192"/>
      <c r="C520" s="165"/>
      <c r="D520" s="193"/>
      <c r="E520" s="193"/>
      <c r="F520" s="192"/>
      <c r="G520" s="194"/>
      <c r="H520" s="276">
        <f t="shared" si="8"/>
        <v>0</v>
      </c>
    </row>
    <row r="521" spans="1:8" hidden="1">
      <c r="A521" s="191">
        <v>518</v>
      </c>
      <c r="B521" s="192"/>
      <c r="C521" s="165"/>
      <c r="D521" s="193"/>
      <c r="E521" s="193"/>
      <c r="F521" s="192"/>
      <c r="G521" s="194"/>
      <c r="H521" s="276">
        <f t="shared" si="8"/>
        <v>0</v>
      </c>
    </row>
    <row r="522" spans="1:8" hidden="1">
      <c r="A522" s="191">
        <v>519</v>
      </c>
      <c r="B522" s="192"/>
      <c r="C522" s="165"/>
      <c r="D522" s="193"/>
      <c r="E522" s="193"/>
      <c r="F522" s="192"/>
      <c r="G522" s="194"/>
      <c r="H522" s="276">
        <f t="shared" si="8"/>
        <v>0</v>
      </c>
    </row>
    <row r="523" spans="1:8" hidden="1">
      <c r="A523" s="191">
        <v>520</v>
      </c>
      <c r="B523" s="192"/>
      <c r="C523" s="165"/>
      <c r="D523" s="193"/>
      <c r="E523" s="193"/>
      <c r="F523" s="192"/>
      <c r="G523" s="194"/>
      <c r="H523" s="276">
        <f t="shared" si="8"/>
        <v>0</v>
      </c>
    </row>
    <row r="524" spans="1:8" hidden="1">
      <c r="A524" s="191">
        <v>521</v>
      </c>
      <c r="B524" s="192"/>
      <c r="C524" s="165"/>
      <c r="D524" s="193"/>
      <c r="E524" s="193"/>
      <c r="F524" s="192"/>
      <c r="G524" s="194"/>
      <c r="H524" s="276">
        <f t="shared" si="8"/>
        <v>0</v>
      </c>
    </row>
    <row r="525" spans="1:8" hidden="1">
      <c r="A525" s="191">
        <v>522</v>
      </c>
      <c r="B525" s="192"/>
      <c r="C525" s="165"/>
      <c r="D525" s="193"/>
      <c r="E525" s="193"/>
      <c r="F525" s="192"/>
      <c r="G525" s="194"/>
      <c r="H525" s="276">
        <f t="shared" si="8"/>
        <v>0</v>
      </c>
    </row>
    <row r="526" spans="1:8" hidden="1">
      <c r="A526" s="191">
        <v>523</v>
      </c>
      <c r="B526" s="192"/>
      <c r="C526" s="165"/>
      <c r="D526" s="193"/>
      <c r="E526" s="193"/>
      <c r="F526" s="192"/>
      <c r="G526" s="194"/>
      <c r="H526" s="276">
        <f t="shared" si="8"/>
        <v>0</v>
      </c>
    </row>
    <row r="527" spans="1:8" hidden="1">
      <c r="A527" s="191">
        <v>524</v>
      </c>
      <c r="B527" s="192"/>
      <c r="C527" s="165"/>
      <c r="D527" s="193"/>
      <c r="E527" s="193"/>
      <c r="F527" s="192"/>
      <c r="G527" s="194"/>
      <c r="H527" s="276">
        <f t="shared" si="8"/>
        <v>0</v>
      </c>
    </row>
    <row r="528" spans="1:8" hidden="1">
      <c r="A528" s="191">
        <v>525</v>
      </c>
      <c r="B528" s="192"/>
      <c r="C528" s="165"/>
      <c r="D528" s="193"/>
      <c r="E528" s="193"/>
      <c r="F528" s="192"/>
      <c r="G528" s="194"/>
      <c r="H528" s="276">
        <f t="shared" si="8"/>
        <v>0</v>
      </c>
    </row>
    <row r="529" spans="1:8" hidden="1">
      <c r="A529" s="191">
        <v>526</v>
      </c>
      <c r="B529" s="192"/>
      <c r="C529" s="165"/>
      <c r="D529" s="193"/>
      <c r="E529" s="193"/>
      <c r="F529" s="192"/>
      <c r="G529" s="194"/>
      <c r="H529" s="276">
        <f t="shared" si="8"/>
        <v>0</v>
      </c>
    </row>
    <row r="530" spans="1:8" hidden="1">
      <c r="A530" s="191">
        <v>527</v>
      </c>
      <c r="B530" s="192"/>
      <c r="C530" s="165"/>
      <c r="D530" s="193"/>
      <c r="E530" s="193"/>
      <c r="F530" s="192"/>
      <c r="G530" s="194"/>
      <c r="H530" s="276">
        <f t="shared" si="8"/>
        <v>0</v>
      </c>
    </row>
    <row r="531" spans="1:8" hidden="1">
      <c r="A531" s="191">
        <v>528</v>
      </c>
      <c r="B531" s="192"/>
      <c r="C531" s="165"/>
      <c r="D531" s="193"/>
      <c r="E531" s="193"/>
      <c r="F531" s="192"/>
      <c r="G531" s="194"/>
      <c r="H531" s="276">
        <f t="shared" si="8"/>
        <v>0</v>
      </c>
    </row>
    <row r="532" spans="1:8" hidden="1">
      <c r="A532" s="191">
        <v>529</v>
      </c>
      <c r="B532" s="192"/>
      <c r="C532" s="165"/>
      <c r="D532" s="193"/>
      <c r="E532" s="193"/>
      <c r="F532" s="192"/>
      <c r="G532" s="194"/>
      <c r="H532" s="276">
        <f t="shared" si="8"/>
        <v>0</v>
      </c>
    </row>
    <row r="533" spans="1:8" hidden="1">
      <c r="A533" s="191">
        <v>530</v>
      </c>
      <c r="B533" s="192"/>
      <c r="C533" s="165"/>
      <c r="D533" s="193"/>
      <c r="E533" s="193"/>
      <c r="F533" s="192"/>
      <c r="G533" s="194"/>
      <c r="H533" s="276">
        <f t="shared" si="8"/>
        <v>0</v>
      </c>
    </row>
    <row r="534" spans="1:8" hidden="1">
      <c r="A534" s="191">
        <v>531</v>
      </c>
      <c r="B534" s="192"/>
      <c r="C534" s="165"/>
      <c r="D534" s="193"/>
      <c r="E534" s="193"/>
      <c r="F534" s="192"/>
      <c r="G534" s="194"/>
      <c r="H534" s="276">
        <f t="shared" si="8"/>
        <v>0</v>
      </c>
    </row>
    <row r="535" spans="1:8" hidden="1">
      <c r="A535" s="191">
        <v>532</v>
      </c>
      <c r="B535" s="192"/>
      <c r="C535" s="165"/>
      <c r="D535" s="193"/>
      <c r="E535" s="193"/>
      <c r="F535" s="192"/>
      <c r="G535" s="194"/>
      <c r="H535" s="276">
        <f t="shared" si="8"/>
        <v>0</v>
      </c>
    </row>
    <row r="536" spans="1:8" hidden="1">
      <c r="A536" s="191">
        <v>533</v>
      </c>
      <c r="B536" s="192"/>
      <c r="C536" s="165"/>
      <c r="D536" s="193"/>
      <c r="E536" s="193"/>
      <c r="F536" s="192"/>
      <c r="G536" s="194"/>
      <c r="H536" s="276">
        <f t="shared" si="8"/>
        <v>0</v>
      </c>
    </row>
    <row r="537" spans="1:8" hidden="1">
      <c r="A537" s="191">
        <v>534</v>
      </c>
      <c r="B537" s="192"/>
      <c r="C537" s="165"/>
      <c r="D537" s="193"/>
      <c r="E537" s="193"/>
      <c r="F537" s="192"/>
      <c r="G537" s="194"/>
      <c r="H537" s="276">
        <f t="shared" si="8"/>
        <v>0</v>
      </c>
    </row>
    <row r="538" spans="1:8" hidden="1">
      <c r="A538" s="191">
        <v>535</v>
      </c>
      <c r="B538" s="192"/>
      <c r="C538" s="165"/>
      <c r="D538" s="193"/>
      <c r="E538" s="193"/>
      <c r="F538" s="192"/>
      <c r="G538" s="194"/>
      <c r="H538" s="276">
        <f t="shared" si="8"/>
        <v>0</v>
      </c>
    </row>
    <row r="539" spans="1:8" hidden="1">
      <c r="A539" s="191">
        <v>536</v>
      </c>
      <c r="B539" s="192"/>
      <c r="C539" s="165"/>
      <c r="D539" s="193"/>
      <c r="E539" s="193"/>
      <c r="F539" s="192"/>
      <c r="G539" s="194"/>
      <c r="H539" s="276">
        <f t="shared" si="8"/>
        <v>0</v>
      </c>
    </row>
    <row r="540" spans="1:8" hidden="1">
      <c r="A540" s="191">
        <v>537</v>
      </c>
      <c r="B540" s="192"/>
      <c r="C540" s="165"/>
      <c r="D540" s="193"/>
      <c r="E540" s="193"/>
      <c r="F540" s="192"/>
      <c r="G540" s="194"/>
      <c r="H540" s="276">
        <f t="shared" si="8"/>
        <v>0</v>
      </c>
    </row>
    <row r="541" spans="1:8" hidden="1">
      <c r="A541" s="191">
        <v>538</v>
      </c>
      <c r="B541" s="192"/>
      <c r="C541" s="165"/>
      <c r="D541" s="193"/>
      <c r="E541" s="193"/>
      <c r="F541" s="192"/>
      <c r="G541" s="194"/>
      <c r="H541" s="276">
        <f t="shared" si="8"/>
        <v>0</v>
      </c>
    </row>
    <row r="542" spans="1:8" hidden="1">
      <c r="A542" s="191">
        <v>539</v>
      </c>
      <c r="B542" s="192"/>
      <c r="C542" s="165"/>
      <c r="D542" s="193"/>
      <c r="E542" s="193"/>
      <c r="F542" s="192"/>
      <c r="G542" s="194"/>
      <c r="H542" s="276">
        <f t="shared" si="8"/>
        <v>0</v>
      </c>
    </row>
    <row r="543" spans="1:8" hidden="1">
      <c r="A543" s="191">
        <v>540</v>
      </c>
      <c r="B543" s="192"/>
      <c r="C543" s="165"/>
      <c r="D543" s="193"/>
      <c r="E543" s="193"/>
      <c r="F543" s="192"/>
      <c r="G543" s="194"/>
      <c r="H543" s="276">
        <f t="shared" si="8"/>
        <v>0</v>
      </c>
    </row>
    <row r="544" spans="1:8" hidden="1">
      <c r="A544" s="191">
        <v>541</v>
      </c>
      <c r="B544" s="192"/>
      <c r="C544" s="165"/>
      <c r="D544" s="193"/>
      <c r="E544" s="193"/>
      <c r="F544" s="192"/>
      <c r="G544" s="194"/>
      <c r="H544" s="276">
        <f t="shared" si="8"/>
        <v>0</v>
      </c>
    </row>
    <row r="545" spans="1:8" hidden="1">
      <c r="A545" s="191">
        <v>542</v>
      </c>
      <c r="B545" s="192"/>
      <c r="C545" s="165"/>
      <c r="D545" s="193"/>
      <c r="E545" s="193"/>
      <c r="F545" s="192"/>
      <c r="G545" s="194"/>
      <c r="H545" s="276">
        <f t="shared" si="8"/>
        <v>0</v>
      </c>
    </row>
    <row r="546" spans="1:8" hidden="1">
      <c r="A546" s="191">
        <v>543</v>
      </c>
      <c r="B546" s="192"/>
      <c r="C546" s="165"/>
      <c r="D546" s="193"/>
      <c r="E546" s="193"/>
      <c r="F546" s="192"/>
      <c r="G546" s="194"/>
      <c r="H546" s="276">
        <f t="shared" si="8"/>
        <v>0</v>
      </c>
    </row>
    <row r="547" spans="1:8" hidden="1">
      <c r="A547" s="191">
        <v>544</v>
      </c>
      <c r="B547" s="192"/>
      <c r="C547" s="165"/>
      <c r="D547" s="193"/>
      <c r="E547" s="193"/>
      <c r="F547" s="192"/>
      <c r="G547" s="194"/>
      <c r="H547" s="276">
        <f t="shared" si="8"/>
        <v>0</v>
      </c>
    </row>
    <row r="548" spans="1:8" hidden="1">
      <c r="A548" s="191">
        <v>545</v>
      </c>
      <c r="B548" s="192"/>
      <c r="C548" s="165"/>
      <c r="D548" s="193"/>
      <c r="E548" s="193"/>
      <c r="F548" s="192"/>
      <c r="G548" s="194"/>
      <c r="H548" s="276">
        <f t="shared" si="8"/>
        <v>0</v>
      </c>
    </row>
    <row r="549" spans="1:8" hidden="1">
      <c r="A549" s="191">
        <v>546</v>
      </c>
      <c r="B549" s="192"/>
      <c r="C549" s="165"/>
      <c r="D549" s="193"/>
      <c r="E549" s="193"/>
      <c r="F549" s="192"/>
      <c r="G549" s="194"/>
      <c r="H549" s="276">
        <f t="shared" si="8"/>
        <v>0</v>
      </c>
    </row>
    <row r="550" spans="1:8" hidden="1">
      <c r="A550" s="191">
        <v>547</v>
      </c>
      <c r="B550" s="192"/>
      <c r="C550" s="165"/>
      <c r="D550" s="193"/>
      <c r="E550" s="193"/>
      <c r="F550" s="192"/>
      <c r="G550" s="194"/>
      <c r="H550" s="276">
        <f t="shared" si="8"/>
        <v>0</v>
      </c>
    </row>
    <row r="551" spans="1:8" hidden="1">
      <c r="A551" s="191">
        <v>548</v>
      </c>
      <c r="B551" s="192"/>
      <c r="C551" s="165"/>
      <c r="D551" s="193"/>
      <c r="E551" s="193"/>
      <c r="F551" s="192"/>
      <c r="G551" s="194"/>
      <c r="H551" s="276">
        <f t="shared" si="8"/>
        <v>0</v>
      </c>
    </row>
    <row r="552" spans="1:8" hidden="1">
      <c r="A552" s="191">
        <v>549</v>
      </c>
      <c r="B552" s="192"/>
      <c r="C552" s="165"/>
      <c r="D552" s="193"/>
      <c r="E552" s="193"/>
      <c r="F552" s="192"/>
      <c r="G552" s="194"/>
      <c r="H552" s="276">
        <f t="shared" si="8"/>
        <v>0</v>
      </c>
    </row>
    <row r="553" spans="1:8" hidden="1">
      <c r="A553" s="191">
        <v>550</v>
      </c>
      <c r="B553" s="192"/>
      <c r="C553" s="165"/>
      <c r="D553" s="193"/>
      <c r="E553" s="193"/>
      <c r="F553" s="192"/>
      <c r="G553" s="194"/>
      <c r="H553" s="276">
        <f t="shared" si="8"/>
        <v>0</v>
      </c>
    </row>
    <row r="554" spans="1:8" hidden="1">
      <c r="A554" s="191">
        <v>551</v>
      </c>
      <c r="B554" s="192"/>
      <c r="C554" s="165"/>
      <c r="D554" s="193"/>
      <c r="E554" s="193"/>
      <c r="F554" s="192"/>
      <c r="G554" s="194"/>
      <c r="H554" s="276">
        <f t="shared" si="8"/>
        <v>0</v>
      </c>
    </row>
    <row r="555" spans="1:8" hidden="1">
      <c r="A555" s="191">
        <v>552</v>
      </c>
      <c r="B555" s="192"/>
      <c r="C555" s="165"/>
      <c r="D555" s="193"/>
      <c r="E555" s="193"/>
      <c r="F555" s="192"/>
      <c r="G555" s="194"/>
      <c r="H555" s="276">
        <f t="shared" si="8"/>
        <v>0</v>
      </c>
    </row>
    <row r="556" spans="1:8" hidden="1">
      <c r="A556" s="191">
        <v>553</v>
      </c>
      <c r="B556" s="192"/>
      <c r="C556" s="165"/>
      <c r="D556" s="193"/>
      <c r="E556" s="193"/>
      <c r="F556" s="192"/>
      <c r="G556" s="194"/>
      <c r="H556" s="276">
        <f t="shared" si="8"/>
        <v>0</v>
      </c>
    </row>
    <row r="557" spans="1:8" hidden="1">
      <c r="A557" s="191">
        <v>554</v>
      </c>
      <c r="B557" s="192"/>
      <c r="C557" s="165"/>
      <c r="D557" s="193"/>
      <c r="E557" s="193"/>
      <c r="F557" s="192"/>
      <c r="G557" s="194"/>
      <c r="H557" s="276">
        <f t="shared" si="8"/>
        <v>0</v>
      </c>
    </row>
    <row r="558" spans="1:8" hidden="1">
      <c r="A558" s="191">
        <v>555</v>
      </c>
      <c r="B558" s="192"/>
      <c r="C558" s="165"/>
      <c r="D558" s="193"/>
      <c r="E558" s="193"/>
      <c r="F558" s="192"/>
      <c r="G558" s="194"/>
      <c r="H558" s="276">
        <f t="shared" si="8"/>
        <v>0</v>
      </c>
    </row>
    <row r="559" spans="1:8" hidden="1">
      <c r="A559" s="191">
        <v>556</v>
      </c>
      <c r="B559" s="192"/>
      <c r="C559" s="165"/>
      <c r="D559" s="193"/>
      <c r="E559" s="193"/>
      <c r="F559" s="192"/>
      <c r="G559" s="194"/>
      <c r="H559" s="276">
        <f t="shared" si="8"/>
        <v>0</v>
      </c>
    </row>
    <row r="560" spans="1:8" hidden="1">
      <c r="A560" s="191">
        <v>557</v>
      </c>
      <c r="B560" s="192"/>
      <c r="C560" s="165"/>
      <c r="D560" s="193"/>
      <c r="E560" s="193"/>
      <c r="F560" s="192"/>
      <c r="G560" s="194"/>
      <c r="H560" s="276">
        <f t="shared" si="8"/>
        <v>0</v>
      </c>
    </row>
    <row r="561" spans="1:8" hidden="1">
      <c r="A561" s="191">
        <v>558</v>
      </c>
      <c r="B561" s="192"/>
      <c r="C561" s="165"/>
      <c r="D561" s="193"/>
      <c r="E561" s="193"/>
      <c r="F561" s="192"/>
      <c r="G561" s="194"/>
      <c r="H561" s="276">
        <f t="shared" si="8"/>
        <v>0</v>
      </c>
    </row>
    <row r="562" spans="1:8" hidden="1">
      <c r="A562" s="191">
        <v>559</v>
      </c>
      <c r="B562" s="192"/>
      <c r="C562" s="165"/>
      <c r="D562" s="193"/>
      <c r="E562" s="193"/>
      <c r="F562" s="192"/>
      <c r="G562" s="194"/>
      <c r="H562" s="276">
        <f t="shared" si="8"/>
        <v>0</v>
      </c>
    </row>
    <row r="563" spans="1:8" hidden="1">
      <c r="A563" s="191">
        <v>560</v>
      </c>
      <c r="B563" s="192"/>
      <c r="C563" s="165"/>
      <c r="D563" s="193"/>
      <c r="E563" s="193"/>
      <c r="F563" s="192"/>
      <c r="G563" s="194"/>
      <c r="H563" s="276">
        <f t="shared" si="8"/>
        <v>0</v>
      </c>
    </row>
    <row r="564" spans="1:8" hidden="1">
      <c r="A564" s="191">
        <v>561</v>
      </c>
      <c r="B564" s="192"/>
      <c r="C564" s="165"/>
      <c r="D564" s="193"/>
      <c r="E564" s="193"/>
      <c r="F564" s="192"/>
      <c r="G564" s="194"/>
      <c r="H564" s="276">
        <f t="shared" si="8"/>
        <v>0</v>
      </c>
    </row>
    <row r="565" spans="1:8" hidden="1">
      <c r="A565" s="191">
        <v>562</v>
      </c>
      <c r="B565" s="192"/>
      <c r="C565" s="165"/>
      <c r="D565" s="193"/>
      <c r="E565" s="193"/>
      <c r="F565" s="192"/>
      <c r="G565" s="194"/>
      <c r="H565" s="276">
        <f t="shared" si="8"/>
        <v>0</v>
      </c>
    </row>
    <row r="566" spans="1:8" hidden="1">
      <c r="A566" s="191">
        <v>563</v>
      </c>
      <c r="B566" s="192"/>
      <c r="C566" s="165"/>
      <c r="D566" s="193"/>
      <c r="E566" s="193"/>
      <c r="F566" s="192"/>
      <c r="G566" s="194"/>
      <c r="H566" s="276">
        <f t="shared" si="8"/>
        <v>0</v>
      </c>
    </row>
    <row r="567" spans="1:8" hidden="1">
      <c r="A567" s="191">
        <v>564</v>
      </c>
      <c r="B567" s="192"/>
      <c r="C567" s="165"/>
      <c r="D567" s="193"/>
      <c r="E567" s="193"/>
      <c r="F567" s="192"/>
      <c r="G567" s="194"/>
      <c r="H567" s="276">
        <f t="shared" si="8"/>
        <v>0</v>
      </c>
    </row>
    <row r="568" spans="1:8" hidden="1">
      <c r="A568" s="191">
        <v>565</v>
      </c>
      <c r="B568" s="192"/>
      <c r="C568" s="165"/>
      <c r="D568" s="193"/>
      <c r="E568" s="193"/>
      <c r="F568" s="192"/>
      <c r="G568" s="194"/>
      <c r="H568" s="276">
        <f t="shared" si="8"/>
        <v>0</v>
      </c>
    </row>
    <row r="569" spans="1:8" hidden="1">
      <c r="A569" s="191">
        <v>566</v>
      </c>
      <c r="B569" s="192"/>
      <c r="C569" s="165"/>
      <c r="D569" s="193"/>
      <c r="E569" s="193"/>
      <c r="F569" s="192"/>
      <c r="G569" s="194"/>
      <c r="H569" s="276">
        <f t="shared" si="8"/>
        <v>0</v>
      </c>
    </row>
    <row r="570" spans="1:8" hidden="1">
      <c r="A570" s="191">
        <v>567</v>
      </c>
      <c r="B570" s="192"/>
      <c r="C570" s="165"/>
      <c r="D570" s="193"/>
      <c r="E570" s="193"/>
      <c r="F570" s="192"/>
      <c r="G570" s="194"/>
      <c r="H570" s="276">
        <f t="shared" si="8"/>
        <v>0</v>
      </c>
    </row>
    <row r="571" spans="1:8" hidden="1">
      <c r="A571" s="191">
        <v>568</v>
      </c>
      <c r="B571" s="192"/>
      <c r="C571" s="165"/>
      <c r="D571" s="193"/>
      <c r="E571" s="193"/>
      <c r="F571" s="192"/>
      <c r="G571" s="194"/>
      <c r="H571" s="276">
        <f t="shared" si="8"/>
        <v>0</v>
      </c>
    </row>
    <row r="572" spans="1:8" hidden="1">
      <c r="A572" s="191">
        <v>569</v>
      </c>
      <c r="B572" s="192"/>
      <c r="C572" s="165"/>
      <c r="D572" s="193"/>
      <c r="E572" s="193"/>
      <c r="F572" s="192"/>
      <c r="G572" s="194"/>
      <c r="H572" s="276">
        <f t="shared" si="8"/>
        <v>0</v>
      </c>
    </row>
    <row r="573" spans="1:8" hidden="1">
      <c r="A573" s="191">
        <v>570</v>
      </c>
      <c r="B573" s="192"/>
      <c r="C573" s="165"/>
      <c r="D573" s="193"/>
      <c r="E573" s="193"/>
      <c r="F573" s="192"/>
      <c r="G573" s="194"/>
      <c r="H573" s="276">
        <f t="shared" si="8"/>
        <v>0</v>
      </c>
    </row>
    <row r="574" spans="1:8" hidden="1">
      <c r="A574" s="191">
        <v>571</v>
      </c>
      <c r="B574" s="192"/>
      <c r="C574" s="165"/>
      <c r="D574" s="193"/>
      <c r="E574" s="193"/>
      <c r="F574" s="192"/>
      <c r="G574" s="194"/>
      <c r="H574" s="276">
        <f t="shared" si="8"/>
        <v>0</v>
      </c>
    </row>
    <row r="575" spans="1:8" hidden="1">
      <c r="A575" s="191">
        <v>572</v>
      </c>
      <c r="B575" s="192"/>
      <c r="C575" s="165"/>
      <c r="D575" s="193"/>
      <c r="E575" s="193"/>
      <c r="F575" s="192"/>
      <c r="G575" s="194"/>
      <c r="H575" s="276">
        <f t="shared" si="8"/>
        <v>0</v>
      </c>
    </row>
    <row r="576" spans="1:8" hidden="1">
      <c r="A576" s="191">
        <v>573</v>
      </c>
      <c r="B576" s="192"/>
      <c r="C576" s="165"/>
      <c r="D576" s="193"/>
      <c r="E576" s="193"/>
      <c r="F576" s="192"/>
      <c r="G576" s="194"/>
      <c r="H576" s="276">
        <f t="shared" si="8"/>
        <v>0</v>
      </c>
    </row>
    <row r="577" spans="1:8" hidden="1">
      <c r="A577" s="191">
        <v>574</v>
      </c>
      <c r="B577" s="192"/>
      <c r="C577" s="165"/>
      <c r="D577" s="193"/>
      <c r="E577" s="193"/>
      <c r="F577" s="192"/>
      <c r="G577" s="194"/>
      <c r="H577" s="276">
        <f t="shared" si="8"/>
        <v>0</v>
      </c>
    </row>
    <row r="578" spans="1:8" hidden="1">
      <c r="A578" s="191">
        <v>575</v>
      </c>
      <c r="B578" s="192"/>
      <c r="C578" s="165"/>
      <c r="D578" s="193"/>
      <c r="E578" s="193"/>
      <c r="F578" s="192"/>
      <c r="G578" s="194"/>
      <c r="H578" s="276">
        <f t="shared" si="8"/>
        <v>0</v>
      </c>
    </row>
    <row r="579" spans="1:8" hidden="1">
      <c r="A579" s="191">
        <v>576</v>
      </c>
      <c r="B579" s="192"/>
      <c r="C579" s="165"/>
      <c r="D579" s="193"/>
      <c r="E579" s="193"/>
      <c r="F579" s="192"/>
      <c r="G579" s="194"/>
      <c r="H579" s="276">
        <f t="shared" si="8"/>
        <v>0</v>
      </c>
    </row>
    <row r="580" spans="1:8" hidden="1">
      <c r="A580" s="191">
        <v>577</v>
      </c>
      <c r="B580" s="192"/>
      <c r="C580" s="165"/>
      <c r="D580" s="193"/>
      <c r="E580" s="193"/>
      <c r="F580" s="192"/>
      <c r="G580" s="194"/>
      <c r="H580" s="276">
        <f t="shared" si="8"/>
        <v>0</v>
      </c>
    </row>
    <row r="581" spans="1:8" hidden="1">
      <c r="A581" s="191">
        <v>578</v>
      </c>
      <c r="B581" s="192"/>
      <c r="C581" s="165"/>
      <c r="D581" s="193"/>
      <c r="E581" s="193"/>
      <c r="F581" s="192"/>
      <c r="G581" s="194"/>
      <c r="H581" s="276">
        <f t="shared" ref="H581:H644" si="9">(E581-D581+1)*C581</f>
        <v>0</v>
      </c>
    </row>
    <row r="582" spans="1:8" hidden="1">
      <c r="A582" s="191">
        <v>579</v>
      </c>
      <c r="B582" s="192"/>
      <c r="C582" s="165"/>
      <c r="D582" s="193"/>
      <c r="E582" s="193"/>
      <c r="F582" s="192"/>
      <c r="G582" s="194"/>
      <c r="H582" s="276">
        <f t="shared" si="9"/>
        <v>0</v>
      </c>
    </row>
    <row r="583" spans="1:8" hidden="1">
      <c r="A583" s="191">
        <v>580</v>
      </c>
      <c r="B583" s="192"/>
      <c r="C583" s="165"/>
      <c r="D583" s="193"/>
      <c r="E583" s="193"/>
      <c r="F583" s="192"/>
      <c r="G583" s="194"/>
      <c r="H583" s="276">
        <f t="shared" si="9"/>
        <v>0</v>
      </c>
    </row>
    <row r="584" spans="1:8" hidden="1">
      <c r="A584" s="191">
        <v>581</v>
      </c>
      <c r="B584" s="192"/>
      <c r="C584" s="165"/>
      <c r="D584" s="193"/>
      <c r="E584" s="193"/>
      <c r="F584" s="192"/>
      <c r="G584" s="194"/>
      <c r="H584" s="276">
        <f t="shared" si="9"/>
        <v>0</v>
      </c>
    </row>
    <row r="585" spans="1:8" hidden="1">
      <c r="A585" s="191">
        <v>582</v>
      </c>
      <c r="B585" s="192"/>
      <c r="C585" s="165"/>
      <c r="D585" s="193"/>
      <c r="E585" s="193"/>
      <c r="F585" s="192"/>
      <c r="G585" s="194"/>
      <c r="H585" s="276">
        <f t="shared" si="9"/>
        <v>0</v>
      </c>
    </row>
    <row r="586" spans="1:8" hidden="1">
      <c r="A586" s="191">
        <v>583</v>
      </c>
      <c r="B586" s="192"/>
      <c r="C586" s="165"/>
      <c r="D586" s="193"/>
      <c r="E586" s="193"/>
      <c r="F586" s="192"/>
      <c r="G586" s="194"/>
      <c r="H586" s="276">
        <f t="shared" si="9"/>
        <v>0</v>
      </c>
    </row>
    <row r="587" spans="1:8" hidden="1">
      <c r="A587" s="191">
        <v>584</v>
      </c>
      <c r="B587" s="192"/>
      <c r="C587" s="165"/>
      <c r="D587" s="193"/>
      <c r="E587" s="193"/>
      <c r="F587" s="192"/>
      <c r="G587" s="194"/>
      <c r="H587" s="276">
        <f t="shared" si="9"/>
        <v>0</v>
      </c>
    </row>
    <row r="588" spans="1:8" hidden="1">
      <c r="A588" s="191">
        <v>585</v>
      </c>
      <c r="B588" s="192"/>
      <c r="C588" s="165"/>
      <c r="D588" s="193"/>
      <c r="E588" s="193"/>
      <c r="F588" s="192"/>
      <c r="G588" s="194"/>
      <c r="H588" s="276">
        <f t="shared" si="9"/>
        <v>0</v>
      </c>
    </row>
    <row r="589" spans="1:8" hidden="1">
      <c r="A589" s="191">
        <v>586</v>
      </c>
      <c r="B589" s="192"/>
      <c r="C589" s="165"/>
      <c r="D589" s="193"/>
      <c r="E589" s="193"/>
      <c r="F589" s="192"/>
      <c r="G589" s="194"/>
      <c r="H589" s="276">
        <f t="shared" si="9"/>
        <v>0</v>
      </c>
    </row>
    <row r="590" spans="1:8" hidden="1">
      <c r="A590" s="191">
        <v>587</v>
      </c>
      <c r="B590" s="192"/>
      <c r="C590" s="165"/>
      <c r="D590" s="193"/>
      <c r="E590" s="193"/>
      <c r="F590" s="192"/>
      <c r="G590" s="194"/>
      <c r="H590" s="276">
        <f t="shared" si="9"/>
        <v>0</v>
      </c>
    </row>
    <row r="591" spans="1:8" hidden="1">
      <c r="A591" s="191">
        <v>588</v>
      </c>
      <c r="B591" s="192"/>
      <c r="C591" s="165"/>
      <c r="D591" s="193"/>
      <c r="E591" s="193"/>
      <c r="F591" s="192"/>
      <c r="G591" s="194"/>
      <c r="H591" s="276">
        <f t="shared" si="9"/>
        <v>0</v>
      </c>
    </row>
    <row r="592" spans="1:8" hidden="1">
      <c r="A592" s="191">
        <v>589</v>
      </c>
      <c r="B592" s="192"/>
      <c r="C592" s="165"/>
      <c r="D592" s="193"/>
      <c r="E592" s="193"/>
      <c r="F592" s="192"/>
      <c r="G592" s="194"/>
      <c r="H592" s="276">
        <f t="shared" si="9"/>
        <v>0</v>
      </c>
    </row>
    <row r="593" spans="1:8" hidden="1">
      <c r="A593" s="191">
        <v>590</v>
      </c>
      <c r="B593" s="192"/>
      <c r="C593" s="165"/>
      <c r="D593" s="193"/>
      <c r="E593" s="193"/>
      <c r="F593" s="192"/>
      <c r="G593" s="194"/>
      <c r="H593" s="276">
        <f t="shared" si="9"/>
        <v>0</v>
      </c>
    </row>
    <row r="594" spans="1:8" hidden="1">
      <c r="A594" s="191">
        <v>591</v>
      </c>
      <c r="B594" s="192"/>
      <c r="C594" s="165"/>
      <c r="D594" s="193"/>
      <c r="E594" s="193"/>
      <c r="F594" s="192"/>
      <c r="G594" s="194"/>
      <c r="H594" s="276">
        <f t="shared" si="9"/>
        <v>0</v>
      </c>
    </row>
    <row r="595" spans="1:8" hidden="1">
      <c r="A595" s="191">
        <v>592</v>
      </c>
      <c r="B595" s="192"/>
      <c r="C595" s="165"/>
      <c r="D595" s="193"/>
      <c r="E595" s="193"/>
      <c r="F595" s="192"/>
      <c r="G595" s="194"/>
      <c r="H595" s="276">
        <f t="shared" si="9"/>
        <v>0</v>
      </c>
    </row>
    <row r="596" spans="1:8" hidden="1">
      <c r="A596" s="191">
        <v>593</v>
      </c>
      <c r="B596" s="192"/>
      <c r="C596" s="165"/>
      <c r="D596" s="193"/>
      <c r="E596" s="193"/>
      <c r="F596" s="192"/>
      <c r="G596" s="194"/>
      <c r="H596" s="276">
        <f t="shared" si="9"/>
        <v>0</v>
      </c>
    </row>
    <row r="597" spans="1:8" hidden="1">
      <c r="A597" s="191">
        <v>594</v>
      </c>
      <c r="B597" s="192"/>
      <c r="C597" s="165"/>
      <c r="D597" s="193"/>
      <c r="E597" s="193"/>
      <c r="F597" s="192"/>
      <c r="G597" s="194"/>
      <c r="H597" s="276">
        <f t="shared" si="9"/>
        <v>0</v>
      </c>
    </row>
    <row r="598" spans="1:8" hidden="1">
      <c r="A598" s="191">
        <v>595</v>
      </c>
      <c r="B598" s="192"/>
      <c r="C598" s="165"/>
      <c r="D598" s="193"/>
      <c r="E598" s="193"/>
      <c r="F598" s="192"/>
      <c r="G598" s="194"/>
      <c r="H598" s="276">
        <f t="shared" si="9"/>
        <v>0</v>
      </c>
    </row>
    <row r="599" spans="1:8" hidden="1">
      <c r="A599" s="191">
        <v>596</v>
      </c>
      <c r="B599" s="192"/>
      <c r="C599" s="165"/>
      <c r="D599" s="193"/>
      <c r="E599" s="193"/>
      <c r="F599" s="192"/>
      <c r="G599" s="194"/>
      <c r="H599" s="276">
        <f t="shared" si="9"/>
        <v>0</v>
      </c>
    </row>
    <row r="600" spans="1:8" hidden="1">
      <c r="A600" s="191">
        <v>597</v>
      </c>
      <c r="B600" s="192"/>
      <c r="C600" s="165"/>
      <c r="D600" s="193"/>
      <c r="E600" s="193"/>
      <c r="F600" s="192"/>
      <c r="G600" s="194"/>
      <c r="H600" s="276">
        <f t="shared" si="9"/>
        <v>0</v>
      </c>
    </row>
    <row r="601" spans="1:8" hidden="1">
      <c r="A601" s="191">
        <v>598</v>
      </c>
      <c r="B601" s="192"/>
      <c r="C601" s="165"/>
      <c r="D601" s="193"/>
      <c r="E601" s="193"/>
      <c r="F601" s="192"/>
      <c r="G601" s="194"/>
      <c r="H601" s="276">
        <f t="shared" si="9"/>
        <v>0</v>
      </c>
    </row>
    <row r="602" spans="1:8" hidden="1">
      <c r="A602" s="191">
        <v>599</v>
      </c>
      <c r="B602" s="192"/>
      <c r="C602" s="165"/>
      <c r="D602" s="193"/>
      <c r="E602" s="193"/>
      <c r="F602" s="192"/>
      <c r="G602" s="194"/>
      <c r="H602" s="276">
        <f t="shared" si="9"/>
        <v>0</v>
      </c>
    </row>
    <row r="603" spans="1:8" hidden="1">
      <c r="A603" s="191">
        <v>600</v>
      </c>
      <c r="B603" s="192"/>
      <c r="C603" s="165"/>
      <c r="D603" s="193"/>
      <c r="E603" s="193"/>
      <c r="F603" s="192"/>
      <c r="G603" s="194"/>
      <c r="H603" s="276">
        <f t="shared" si="9"/>
        <v>0</v>
      </c>
    </row>
    <row r="604" spans="1:8" hidden="1">
      <c r="A604" s="191">
        <v>601</v>
      </c>
      <c r="B604" s="192"/>
      <c r="C604" s="165"/>
      <c r="D604" s="193"/>
      <c r="E604" s="193"/>
      <c r="F604" s="192"/>
      <c r="G604" s="194"/>
      <c r="H604" s="276">
        <f t="shared" si="9"/>
        <v>0</v>
      </c>
    </row>
    <row r="605" spans="1:8" hidden="1">
      <c r="A605" s="191">
        <v>602</v>
      </c>
      <c r="B605" s="192"/>
      <c r="C605" s="165"/>
      <c r="D605" s="193"/>
      <c r="E605" s="193"/>
      <c r="F605" s="192"/>
      <c r="G605" s="194"/>
      <c r="H605" s="276">
        <f t="shared" si="9"/>
        <v>0</v>
      </c>
    </row>
    <row r="606" spans="1:8" hidden="1">
      <c r="A606" s="191">
        <v>603</v>
      </c>
      <c r="B606" s="192"/>
      <c r="C606" s="165"/>
      <c r="D606" s="193"/>
      <c r="E606" s="193"/>
      <c r="F606" s="192"/>
      <c r="G606" s="194"/>
      <c r="H606" s="276">
        <f t="shared" si="9"/>
        <v>0</v>
      </c>
    </row>
    <row r="607" spans="1:8" hidden="1">
      <c r="A607" s="191">
        <v>604</v>
      </c>
      <c r="B607" s="192"/>
      <c r="C607" s="165"/>
      <c r="D607" s="193"/>
      <c r="E607" s="193"/>
      <c r="F607" s="192"/>
      <c r="G607" s="194"/>
      <c r="H607" s="276">
        <f t="shared" si="9"/>
        <v>0</v>
      </c>
    </row>
    <row r="608" spans="1:8" hidden="1">
      <c r="A608" s="191">
        <v>605</v>
      </c>
      <c r="B608" s="192"/>
      <c r="C608" s="165"/>
      <c r="D608" s="193"/>
      <c r="E608" s="193"/>
      <c r="F608" s="192"/>
      <c r="G608" s="194"/>
      <c r="H608" s="276">
        <f t="shared" si="9"/>
        <v>0</v>
      </c>
    </row>
    <row r="609" spans="1:8" hidden="1">
      <c r="A609" s="191">
        <v>606</v>
      </c>
      <c r="B609" s="192"/>
      <c r="C609" s="165"/>
      <c r="D609" s="193"/>
      <c r="E609" s="193"/>
      <c r="F609" s="192"/>
      <c r="G609" s="194"/>
      <c r="H609" s="276">
        <f t="shared" si="9"/>
        <v>0</v>
      </c>
    </row>
    <row r="610" spans="1:8" hidden="1">
      <c r="A610" s="191">
        <v>607</v>
      </c>
      <c r="B610" s="192"/>
      <c r="C610" s="165"/>
      <c r="D610" s="193"/>
      <c r="E610" s="193"/>
      <c r="F610" s="192"/>
      <c r="G610" s="194"/>
      <c r="H610" s="276">
        <f t="shared" si="9"/>
        <v>0</v>
      </c>
    </row>
    <row r="611" spans="1:8" hidden="1">
      <c r="A611" s="191">
        <v>608</v>
      </c>
      <c r="B611" s="192"/>
      <c r="C611" s="165"/>
      <c r="D611" s="193"/>
      <c r="E611" s="193"/>
      <c r="F611" s="192"/>
      <c r="G611" s="194"/>
      <c r="H611" s="276">
        <f t="shared" si="9"/>
        <v>0</v>
      </c>
    </row>
    <row r="612" spans="1:8" hidden="1">
      <c r="A612" s="191">
        <v>609</v>
      </c>
      <c r="B612" s="192"/>
      <c r="C612" s="165"/>
      <c r="D612" s="193"/>
      <c r="E612" s="193"/>
      <c r="F612" s="192"/>
      <c r="G612" s="194"/>
      <c r="H612" s="276">
        <f t="shared" si="9"/>
        <v>0</v>
      </c>
    </row>
    <row r="613" spans="1:8" hidden="1">
      <c r="A613" s="191">
        <v>610</v>
      </c>
      <c r="B613" s="192"/>
      <c r="C613" s="165"/>
      <c r="D613" s="193"/>
      <c r="E613" s="193"/>
      <c r="F613" s="192"/>
      <c r="G613" s="194"/>
      <c r="H613" s="276">
        <f t="shared" si="9"/>
        <v>0</v>
      </c>
    </row>
    <row r="614" spans="1:8" hidden="1">
      <c r="A614" s="191">
        <v>611</v>
      </c>
      <c r="B614" s="192"/>
      <c r="C614" s="165"/>
      <c r="D614" s="193"/>
      <c r="E614" s="193"/>
      <c r="F614" s="192"/>
      <c r="G614" s="194"/>
      <c r="H614" s="276">
        <f t="shared" si="9"/>
        <v>0</v>
      </c>
    </row>
    <row r="615" spans="1:8" hidden="1">
      <c r="A615" s="191">
        <v>612</v>
      </c>
      <c r="B615" s="192"/>
      <c r="C615" s="165"/>
      <c r="D615" s="193"/>
      <c r="E615" s="193"/>
      <c r="F615" s="192"/>
      <c r="G615" s="194"/>
      <c r="H615" s="276">
        <f t="shared" si="9"/>
        <v>0</v>
      </c>
    </row>
    <row r="616" spans="1:8" hidden="1">
      <c r="A616" s="191">
        <v>613</v>
      </c>
      <c r="B616" s="192"/>
      <c r="C616" s="165"/>
      <c r="D616" s="193"/>
      <c r="E616" s="193"/>
      <c r="F616" s="192"/>
      <c r="G616" s="194"/>
      <c r="H616" s="276">
        <f t="shared" si="9"/>
        <v>0</v>
      </c>
    </row>
    <row r="617" spans="1:8" hidden="1">
      <c r="A617" s="191">
        <v>614</v>
      </c>
      <c r="B617" s="192"/>
      <c r="C617" s="165"/>
      <c r="D617" s="193"/>
      <c r="E617" s="193"/>
      <c r="F617" s="192"/>
      <c r="G617" s="194"/>
      <c r="H617" s="276">
        <f t="shared" si="9"/>
        <v>0</v>
      </c>
    </row>
    <row r="618" spans="1:8" hidden="1">
      <c r="A618" s="191">
        <v>615</v>
      </c>
      <c r="B618" s="192"/>
      <c r="C618" s="165"/>
      <c r="D618" s="193"/>
      <c r="E618" s="193"/>
      <c r="F618" s="192"/>
      <c r="G618" s="194"/>
      <c r="H618" s="276">
        <f t="shared" si="9"/>
        <v>0</v>
      </c>
    </row>
    <row r="619" spans="1:8" hidden="1">
      <c r="A619" s="191">
        <v>616</v>
      </c>
      <c r="B619" s="192"/>
      <c r="C619" s="165"/>
      <c r="D619" s="193"/>
      <c r="E619" s="193"/>
      <c r="F619" s="192"/>
      <c r="G619" s="194"/>
      <c r="H619" s="276">
        <f t="shared" si="9"/>
        <v>0</v>
      </c>
    </row>
    <row r="620" spans="1:8" hidden="1">
      <c r="A620" s="191">
        <v>617</v>
      </c>
      <c r="B620" s="192"/>
      <c r="C620" s="165"/>
      <c r="D620" s="193"/>
      <c r="E620" s="193"/>
      <c r="F620" s="192"/>
      <c r="G620" s="194"/>
      <c r="H620" s="276">
        <f t="shared" si="9"/>
        <v>0</v>
      </c>
    </row>
    <row r="621" spans="1:8" hidden="1">
      <c r="A621" s="191">
        <v>618</v>
      </c>
      <c r="B621" s="192"/>
      <c r="C621" s="165"/>
      <c r="D621" s="193"/>
      <c r="E621" s="193"/>
      <c r="F621" s="192"/>
      <c r="G621" s="194"/>
      <c r="H621" s="276">
        <f t="shared" si="9"/>
        <v>0</v>
      </c>
    </row>
    <row r="622" spans="1:8" hidden="1">
      <c r="A622" s="191">
        <v>619</v>
      </c>
      <c r="B622" s="192"/>
      <c r="C622" s="165"/>
      <c r="D622" s="193"/>
      <c r="E622" s="193"/>
      <c r="F622" s="192"/>
      <c r="G622" s="194"/>
      <c r="H622" s="276">
        <f t="shared" si="9"/>
        <v>0</v>
      </c>
    </row>
    <row r="623" spans="1:8" hidden="1">
      <c r="A623" s="191">
        <v>620</v>
      </c>
      <c r="B623" s="192"/>
      <c r="C623" s="165"/>
      <c r="D623" s="193"/>
      <c r="E623" s="193"/>
      <c r="F623" s="192"/>
      <c r="G623" s="194"/>
      <c r="H623" s="276">
        <f t="shared" si="9"/>
        <v>0</v>
      </c>
    </row>
    <row r="624" spans="1:8" hidden="1">
      <c r="A624" s="191">
        <v>621</v>
      </c>
      <c r="B624" s="192"/>
      <c r="C624" s="165"/>
      <c r="D624" s="193"/>
      <c r="E624" s="193"/>
      <c r="F624" s="192"/>
      <c r="G624" s="194"/>
      <c r="H624" s="276">
        <f t="shared" si="9"/>
        <v>0</v>
      </c>
    </row>
    <row r="625" spans="1:8" hidden="1">
      <c r="A625" s="191">
        <v>622</v>
      </c>
      <c r="B625" s="192"/>
      <c r="C625" s="165"/>
      <c r="D625" s="193"/>
      <c r="E625" s="193"/>
      <c r="F625" s="192"/>
      <c r="G625" s="194"/>
      <c r="H625" s="276">
        <f t="shared" si="9"/>
        <v>0</v>
      </c>
    </row>
    <row r="626" spans="1:8" hidden="1">
      <c r="A626" s="191">
        <v>623</v>
      </c>
      <c r="B626" s="192"/>
      <c r="C626" s="165"/>
      <c r="D626" s="193"/>
      <c r="E626" s="193"/>
      <c r="F626" s="192"/>
      <c r="G626" s="194"/>
      <c r="H626" s="276">
        <f t="shared" si="9"/>
        <v>0</v>
      </c>
    </row>
    <row r="627" spans="1:8" hidden="1">
      <c r="A627" s="191">
        <v>624</v>
      </c>
      <c r="B627" s="192"/>
      <c r="C627" s="165"/>
      <c r="D627" s="193"/>
      <c r="E627" s="193"/>
      <c r="F627" s="192"/>
      <c r="G627" s="194"/>
      <c r="H627" s="276">
        <f t="shared" si="9"/>
        <v>0</v>
      </c>
    </row>
    <row r="628" spans="1:8" hidden="1">
      <c r="A628" s="191">
        <v>625</v>
      </c>
      <c r="B628" s="192"/>
      <c r="C628" s="165"/>
      <c r="D628" s="193"/>
      <c r="E628" s="193"/>
      <c r="F628" s="192"/>
      <c r="G628" s="194"/>
      <c r="H628" s="276">
        <f t="shared" si="9"/>
        <v>0</v>
      </c>
    </row>
    <row r="629" spans="1:8" hidden="1">
      <c r="A629" s="191">
        <v>626</v>
      </c>
      <c r="B629" s="192"/>
      <c r="C629" s="165"/>
      <c r="D629" s="193"/>
      <c r="E629" s="193"/>
      <c r="F629" s="192"/>
      <c r="G629" s="194"/>
      <c r="H629" s="276">
        <f t="shared" si="9"/>
        <v>0</v>
      </c>
    </row>
    <row r="630" spans="1:8" hidden="1">
      <c r="A630" s="191">
        <v>627</v>
      </c>
      <c r="B630" s="192"/>
      <c r="C630" s="165"/>
      <c r="D630" s="193"/>
      <c r="E630" s="193"/>
      <c r="F630" s="192"/>
      <c r="G630" s="194"/>
      <c r="H630" s="276">
        <f t="shared" si="9"/>
        <v>0</v>
      </c>
    </row>
    <row r="631" spans="1:8" hidden="1">
      <c r="A631" s="191">
        <v>628</v>
      </c>
      <c r="B631" s="192"/>
      <c r="C631" s="165"/>
      <c r="D631" s="193"/>
      <c r="E631" s="193"/>
      <c r="F631" s="192"/>
      <c r="G631" s="194"/>
      <c r="H631" s="276">
        <f t="shared" si="9"/>
        <v>0</v>
      </c>
    </row>
    <row r="632" spans="1:8" hidden="1">
      <c r="A632" s="191">
        <v>629</v>
      </c>
      <c r="B632" s="192"/>
      <c r="C632" s="165"/>
      <c r="D632" s="193"/>
      <c r="E632" s="193"/>
      <c r="F632" s="192"/>
      <c r="G632" s="194"/>
      <c r="H632" s="276">
        <f t="shared" si="9"/>
        <v>0</v>
      </c>
    </row>
    <row r="633" spans="1:8" hidden="1">
      <c r="A633" s="191">
        <v>630</v>
      </c>
      <c r="B633" s="192"/>
      <c r="C633" s="165"/>
      <c r="D633" s="193"/>
      <c r="E633" s="193"/>
      <c r="F633" s="192"/>
      <c r="G633" s="194"/>
      <c r="H633" s="276">
        <f t="shared" si="9"/>
        <v>0</v>
      </c>
    </row>
    <row r="634" spans="1:8" hidden="1">
      <c r="A634" s="191">
        <v>631</v>
      </c>
      <c r="B634" s="192"/>
      <c r="C634" s="165"/>
      <c r="D634" s="193"/>
      <c r="E634" s="193"/>
      <c r="F634" s="192"/>
      <c r="G634" s="194"/>
      <c r="H634" s="276">
        <f t="shared" si="9"/>
        <v>0</v>
      </c>
    </row>
    <row r="635" spans="1:8" hidden="1">
      <c r="A635" s="191">
        <v>632</v>
      </c>
      <c r="B635" s="192"/>
      <c r="C635" s="165"/>
      <c r="D635" s="193"/>
      <c r="E635" s="193"/>
      <c r="F635" s="192"/>
      <c r="G635" s="194"/>
      <c r="H635" s="276">
        <f t="shared" si="9"/>
        <v>0</v>
      </c>
    </row>
    <row r="636" spans="1:8" hidden="1">
      <c r="A636" s="191">
        <v>633</v>
      </c>
      <c r="B636" s="192"/>
      <c r="C636" s="165"/>
      <c r="D636" s="193"/>
      <c r="E636" s="193"/>
      <c r="F636" s="192"/>
      <c r="G636" s="194"/>
      <c r="H636" s="276">
        <f t="shared" si="9"/>
        <v>0</v>
      </c>
    </row>
    <row r="637" spans="1:8" hidden="1">
      <c r="A637" s="191">
        <v>634</v>
      </c>
      <c r="B637" s="192"/>
      <c r="C637" s="165"/>
      <c r="D637" s="193"/>
      <c r="E637" s="193"/>
      <c r="F637" s="192"/>
      <c r="G637" s="194"/>
      <c r="H637" s="276">
        <f t="shared" si="9"/>
        <v>0</v>
      </c>
    </row>
    <row r="638" spans="1:8" hidden="1">
      <c r="A638" s="191">
        <v>635</v>
      </c>
      <c r="B638" s="192"/>
      <c r="C638" s="165"/>
      <c r="D638" s="193"/>
      <c r="E638" s="193"/>
      <c r="F638" s="192"/>
      <c r="G638" s="194"/>
      <c r="H638" s="276">
        <f t="shared" si="9"/>
        <v>0</v>
      </c>
    </row>
    <row r="639" spans="1:8" hidden="1">
      <c r="A639" s="191">
        <v>636</v>
      </c>
      <c r="B639" s="192"/>
      <c r="C639" s="165"/>
      <c r="D639" s="193"/>
      <c r="E639" s="193"/>
      <c r="F639" s="192"/>
      <c r="G639" s="194"/>
      <c r="H639" s="276">
        <f t="shared" si="9"/>
        <v>0</v>
      </c>
    </row>
    <row r="640" spans="1:8" hidden="1">
      <c r="A640" s="191">
        <v>637</v>
      </c>
      <c r="B640" s="192"/>
      <c r="C640" s="165"/>
      <c r="D640" s="193"/>
      <c r="E640" s="193"/>
      <c r="F640" s="192"/>
      <c r="G640" s="194"/>
      <c r="H640" s="276">
        <f t="shared" si="9"/>
        <v>0</v>
      </c>
    </row>
    <row r="641" spans="1:8" hidden="1">
      <c r="A641" s="191">
        <v>638</v>
      </c>
      <c r="B641" s="192"/>
      <c r="C641" s="165"/>
      <c r="D641" s="193"/>
      <c r="E641" s="193"/>
      <c r="F641" s="192"/>
      <c r="G641" s="194"/>
      <c r="H641" s="276">
        <f t="shared" si="9"/>
        <v>0</v>
      </c>
    </row>
    <row r="642" spans="1:8" hidden="1">
      <c r="A642" s="191">
        <v>639</v>
      </c>
      <c r="B642" s="192"/>
      <c r="C642" s="165"/>
      <c r="D642" s="193"/>
      <c r="E642" s="193"/>
      <c r="F642" s="192"/>
      <c r="G642" s="194"/>
      <c r="H642" s="276">
        <f t="shared" si="9"/>
        <v>0</v>
      </c>
    </row>
    <row r="643" spans="1:8" hidden="1">
      <c r="A643" s="191">
        <v>640</v>
      </c>
      <c r="B643" s="192"/>
      <c r="C643" s="165"/>
      <c r="D643" s="193"/>
      <c r="E643" s="193"/>
      <c r="F643" s="192"/>
      <c r="G643" s="194"/>
      <c r="H643" s="276">
        <f t="shared" si="9"/>
        <v>0</v>
      </c>
    </row>
    <row r="644" spans="1:8" hidden="1">
      <c r="A644" s="191">
        <v>641</v>
      </c>
      <c r="B644" s="192"/>
      <c r="C644" s="165"/>
      <c r="D644" s="193"/>
      <c r="E644" s="193"/>
      <c r="F644" s="192"/>
      <c r="G644" s="194"/>
      <c r="H644" s="276">
        <f t="shared" si="9"/>
        <v>0</v>
      </c>
    </row>
    <row r="645" spans="1:8" hidden="1">
      <c r="A645" s="191">
        <v>642</v>
      </c>
      <c r="B645" s="192"/>
      <c r="C645" s="165"/>
      <c r="D645" s="193"/>
      <c r="E645" s="193"/>
      <c r="F645" s="192"/>
      <c r="G645" s="194"/>
      <c r="H645" s="276">
        <f t="shared" ref="H645:H708" si="10">(E645-D645+1)*C645</f>
        <v>0</v>
      </c>
    </row>
    <row r="646" spans="1:8" hidden="1">
      <c r="A646" s="191">
        <v>643</v>
      </c>
      <c r="B646" s="192"/>
      <c r="C646" s="165"/>
      <c r="D646" s="193"/>
      <c r="E646" s="193"/>
      <c r="F646" s="192"/>
      <c r="G646" s="194"/>
      <c r="H646" s="276">
        <f t="shared" si="10"/>
        <v>0</v>
      </c>
    </row>
    <row r="647" spans="1:8" hidden="1">
      <c r="A647" s="191">
        <v>644</v>
      </c>
      <c r="B647" s="192"/>
      <c r="C647" s="165"/>
      <c r="D647" s="193"/>
      <c r="E647" s="193"/>
      <c r="F647" s="192"/>
      <c r="G647" s="194"/>
      <c r="H647" s="276">
        <f t="shared" si="10"/>
        <v>0</v>
      </c>
    </row>
    <row r="648" spans="1:8" hidden="1">
      <c r="A648" s="191">
        <v>645</v>
      </c>
      <c r="B648" s="192"/>
      <c r="C648" s="165"/>
      <c r="D648" s="193"/>
      <c r="E648" s="193"/>
      <c r="F648" s="192"/>
      <c r="G648" s="194"/>
      <c r="H648" s="276">
        <f t="shared" si="10"/>
        <v>0</v>
      </c>
    </row>
    <row r="649" spans="1:8" hidden="1">
      <c r="A649" s="191">
        <v>646</v>
      </c>
      <c r="B649" s="192"/>
      <c r="C649" s="165"/>
      <c r="D649" s="193"/>
      <c r="E649" s="193"/>
      <c r="F649" s="192"/>
      <c r="G649" s="194"/>
      <c r="H649" s="276">
        <f t="shared" si="10"/>
        <v>0</v>
      </c>
    </row>
    <row r="650" spans="1:8" hidden="1">
      <c r="A650" s="191">
        <v>647</v>
      </c>
      <c r="B650" s="192"/>
      <c r="C650" s="165"/>
      <c r="D650" s="193"/>
      <c r="E650" s="193"/>
      <c r="F650" s="192"/>
      <c r="G650" s="194"/>
      <c r="H650" s="276">
        <f t="shared" si="10"/>
        <v>0</v>
      </c>
    </row>
    <row r="651" spans="1:8" hidden="1">
      <c r="A651" s="191">
        <v>648</v>
      </c>
      <c r="B651" s="192"/>
      <c r="C651" s="165"/>
      <c r="D651" s="193"/>
      <c r="E651" s="193"/>
      <c r="F651" s="192"/>
      <c r="G651" s="194"/>
      <c r="H651" s="276">
        <f t="shared" si="10"/>
        <v>0</v>
      </c>
    </row>
    <row r="652" spans="1:8" hidden="1">
      <c r="A652" s="191">
        <v>649</v>
      </c>
      <c r="B652" s="192"/>
      <c r="C652" s="165"/>
      <c r="D652" s="193"/>
      <c r="E652" s="193"/>
      <c r="F652" s="192"/>
      <c r="G652" s="194"/>
      <c r="H652" s="276">
        <f t="shared" si="10"/>
        <v>0</v>
      </c>
    </row>
    <row r="653" spans="1:8" hidden="1">
      <c r="A653" s="191">
        <v>650</v>
      </c>
      <c r="B653" s="192"/>
      <c r="C653" s="165"/>
      <c r="D653" s="193"/>
      <c r="E653" s="193"/>
      <c r="F653" s="192"/>
      <c r="G653" s="194"/>
      <c r="H653" s="276">
        <f t="shared" si="10"/>
        <v>0</v>
      </c>
    </row>
    <row r="654" spans="1:8" hidden="1">
      <c r="A654" s="191">
        <v>651</v>
      </c>
      <c r="B654" s="192"/>
      <c r="C654" s="165"/>
      <c r="D654" s="193"/>
      <c r="E654" s="193"/>
      <c r="F654" s="192"/>
      <c r="G654" s="194"/>
      <c r="H654" s="276">
        <f t="shared" si="10"/>
        <v>0</v>
      </c>
    </row>
    <row r="655" spans="1:8" hidden="1">
      <c r="A655" s="191">
        <v>652</v>
      </c>
      <c r="B655" s="192"/>
      <c r="C655" s="165"/>
      <c r="D655" s="193"/>
      <c r="E655" s="193"/>
      <c r="F655" s="192"/>
      <c r="G655" s="194"/>
      <c r="H655" s="276">
        <f t="shared" si="10"/>
        <v>0</v>
      </c>
    </row>
    <row r="656" spans="1:8" hidden="1">
      <c r="A656" s="191">
        <v>653</v>
      </c>
      <c r="B656" s="192"/>
      <c r="C656" s="165"/>
      <c r="D656" s="193"/>
      <c r="E656" s="193"/>
      <c r="F656" s="192"/>
      <c r="G656" s="194"/>
      <c r="H656" s="276">
        <f t="shared" si="10"/>
        <v>0</v>
      </c>
    </row>
    <row r="657" spans="1:8" hidden="1">
      <c r="A657" s="191">
        <v>654</v>
      </c>
      <c r="B657" s="192"/>
      <c r="C657" s="165"/>
      <c r="D657" s="193"/>
      <c r="E657" s="193"/>
      <c r="F657" s="192"/>
      <c r="G657" s="194"/>
      <c r="H657" s="276">
        <f t="shared" si="10"/>
        <v>0</v>
      </c>
    </row>
    <row r="658" spans="1:8" hidden="1">
      <c r="A658" s="191">
        <v>655</v>
      </c>
      <c r="B658" s="192"/>
      <c r="C658" s="165"/>
      <c r="D658" s="193"/>
      <c r="E658" s="193"/>
      <c r="F658" s="192"/>
      <c r="G658" s="194"/>
      <c r="H658" s="276">
        <f t="shared" si="10"/>
        <v>0</v>
      </c>
    </row>
    <row r="659" spans="1:8" hidden="1">
      <c r="A659" s="191">
        <v>656</v>
      </c>
      <c r="B659" s="192"/>
      <c r="C659" s="165"/>
      <c r="D659" s="193"/>
      <c r="E659" s="193"/>
      <c r="F659" s="192"/>
      <c r="G659" s="194"/>
      <c r="H659" s="276">
        <f t="shared" si="10"/>
        <v>0</v>
      </c>
    </row>
    <row r="660" spans="1:8" hidden="1">
      <c r="A660" s="191">
        <v>657</v>
      </c>
      <c r="B660" s="192"/>
      <c r="C660" s="165"/>
      <c r="D660" s="193"/>
      <c r="E660" s="193"/>
      <c r="F660" s="192"/>
      <c r="G660" s="194"/>
      <c r="H660" s="276">
        <f t="shared" si="10"/>
        <v>0</v>
      </c>
    </row>
    <row r="661" spans="1:8" hidden="1">
      <c r="A661" s="191">
        <v>658</v>
      </c>
      <c r="B661" s="192"/>
      <c r="C661" s="165"/>
      <c r="D661" s="193"/>
      <c r="E661" s="193"/>
      <c r="F661" s="192"/>
      <c r="G661" s="194"/>
      <c r="H661" s="276">
        <f t="shared" si="10"/>
        <v>0</v>
      </c>
    </row>
    <row r="662" spans="1:8" hidden="1">
      <c r="A662" s="191">
        <v>659</v>
      </c>
      <c r="B662" s="192"/>
      <c r="C662" s="165"/>
      <c r="D662" s="193"/>
      <c r="E662" s="193"/>
      <c r="F662" s="192"/>
      <c r="G662" s="194"/>
      <c r="H662" s="276">
        <f t="shared" si="10"/>
        <v>0</v>
      </c>
    </row>
    <row r="663" spans="1:8" hidden="1">
      <c r="A663" s="191">
        <v>660</v>
      </c>
      <c r="B663" s="192"/>
      <c r="C663" s="165"/>
      <c r="D663" s="193"/>
      <c r="E663" s="193"/>
      <c r="F663" s="192"/>
      <c r="G663" s="194"/>
      <c r="H663" s="276">
        <f t="shared" si="10"/>
        <v>0</v>
      </c>
    </row>
    <row r="664" spans="1:8" hidden="1">
      <c r="A664" s="191">
        <v>661</v>
      </c>
      <c r="B664" s="192"/>
      <c r="C664" s="165"/>
      <c r="D664" s="193"/>
      <c r="E664" s="193"/>
      <c r="F664" s="192"/>
      <c r="G664" s="194"/>
      <c r="H664" s="276">
        <f t="shared" si="10"/>
        <v>0</v>
      </c>
    </row>
    <row r="665" spans="1:8" hidden="1">
      <c r="A665" s="191">
        <v>662</v>
      </c>
      <c r="B665" s="192"/>
      <c r="C665" s="165"/>
      <c r="D665" s="193"/>
      <c r="E665" s="193"/>
      <c r="F665" s="192"/>
      <c r="G665" s="194"/>
      <c r="H665" s="276">
        <f t="shared" si="10"/>
        <v>0</v>
      </c>
    </row>
    <row r="666" spans="1:8" hidden="1">
      <c r="A666" s="191">
        <v>663</v>
      </c>
      <c r="B666" s="192"/>
      <c r="C666" s="165"/>
      <c r="D666" s="193"/>
      <c r="E666" s="193"/>
      <c r="F666" s="192"/>
      <c r="G666" s="194"/>
      <c r="H666" s="276">
        <f t="shared" si="10"/>
        <v>0</v>
      </c>
    </row>
    <row r="667" spans="1:8" hidden="1">
      <c r="A667" s="191">
        <v>664</v>
      </c>
      <c r="B667" s="192"/>
      <c r="C667" s="165"/>
      <c r="D667" s="193"/>
      <c r="E667" s="193"/>
      <c r="F667" s="192"/>
      <c r="G667" s="194"/>
      <c r="H667" s="276">
        <f t="shared" si="10"/>
        <v>0</v>
      </c>
    </row>
    <row r="668" spans="1:8" hidden="1">
      <c r="A668" s="191">
        <v>665</v>
      </c>
      <c r="B668" s="192"/>
      <c r="C668" s="165"/>
      <c r="D668" s="193"/>
      <c r="E668" s="193"/>
      <c r="F668" s="192"/>
      <c r="G668" s="194"/>
      <c r="H668" s="276">
        <f t="shared" si="10"/>
        <v>0</v>
      </c>
    </row>
    <row r="669" spans="1:8" hidden="1">
      <c r="A669" s="191">
        <v>666</v>
      </c>
      <c r="B669" s="192"/>
      <c r="C669" s="165"/>
      <c r="D669" s="193"/>
      <c r="E669" s="193"/>
      <c r="F669" s="192"/>
      <c r="G669" s="194"/>
      <c r="H669" s="276">
        <f t="shared" si="10"/>
        <v>0</v>
      </c>
    </row>
    <row r="670" spans="1:8" hidden="1">
      <c r="A670" s="191">
        <v>667</v>
      </c>
      <c r="B670" s="192"/>
      <c r="C670" s="165"/>
      <c r="D670" s="193"/>
      <c r="E670" s="193"/>
      <c r="F670" s="192"/>
      <c r="G670" s="194"/>
      <c r="H670" s="276">
        <f t="shared" si="10"/>
        <v>0</v>
      </c>
    </row>
    <row r="671" spans="1:8" hidden="1">
      <c r="A671" s="191">
        <v>668</v>
      </c>
      <c r="B671" s="192"/>
      <c r="C671" s="165"/>
      <c r="D671" s="193"/>
      <c r="E671" s="193"/>
      <c r="F671" s="192"/>
      <c r="G671" s="194"/>
      <c r="H671" s="276">
        <f t="shared" si="10"/>
        <v>0</v>
      </c>
    </row>
    <row r="672" spans="1:8" hidden="1">
      <c r="A672" s="191">
        <v>669</v>
      </c>
      <c r="B672" s="192"/>
      <c r="C672" s="165"/>
      <c r="D672" s="193"/>
      <c r="E672" s="193"/>
      <c r="F672" s="192"/>
      <c r="G672" s="194"/>
      <c r="H672" s="276">
        <f t="shared" si="10"/>
        <v>0</v>
      </c>
    </row>
    <row r="673" spans="1:8" hidden="1">
      <c r="A673" s="191">
        <v>670</v>
      </c>
      <c r="B673" s="192"/>
      <c r="C673" s="165"/>
      <c r="D673" s="193"/>
      <c r="E673" s="193"/>
      <c r="F673" s="192"/>
      <c r="G673" s="194"/>
      <c r="H673" s="276">
        <f t="shared" si="10"/>
        <v>0</v>
      </c>
    </row>
    <row r="674" spans="1:8" hidden="1">
      <c r="A674" s="191">
        <v>671</v>
      </c>
      <c r="B674" s="192"/>
      <c r="C674" s="165"/>
      <c r="D674" s="193"/>
      <c r="E674" s="193"/>
      <c r="F674" s="192"/>
      <c r="G674" s="194"/>
      <c r="H674" s="276">
        <f t="shared" si="10"/>
        <v>0</v>
      </c>
    </row>
    <row r="675" spans="1:8" hidden="1">
      <c r="A675" s="191">
        <v>672</v>
      </c>
      <c r="B675" s="192"/>
      <c r="C675" s="165"/>
      <c r="D675" s="193"/>
      <c r="E675" s="193"/>
      <c r="F675" s="192"/>
      <c r="G675" s="194"/>
      <c r="H675" s="276">
        <f t="shared" si="10"/>
        <v>0</v>
      </c>
    </row>
    <row r="676" spans="1:8" hidden="1">
      <c r="A676" s="191">
        <v>673</v>
      </c>
      <c r="B676" s="192"/>
      <c r="C676" s="165"/>
      <c r="D676" s="193"/>
      <c r="E676" s="193"/>
      <c r="F676" s="192"/>
      <c r="G676" s="194"/>
      <c r="H676" s="276">
        <f t="shared" si="10"/>
        <v>0</v>
      </c>
    </row>
    <row r="677" spans="1:8" hidden="1">
      <c r="A677" s="191">
        <v>674</v>
      </c>
      <c r="B677" s="192"/>
      <c r="C677" s="165"/>
      <c r="D677" s="193"/>
      <c r="E677" s="193"/>
      <c r="F677" s="192"/>
      <c r="G677" s="194"/>
      <c r="H677" s="276">
        <f t="shared" si="10"/>
        <v>0</v>
      </c>
    </row>
    <row r="678" spans="1:8" hidden="1">
      <c r="A678" s="191">
        <v>675</v>
      </c>
      <c r="B678" s="192"/>
      <c r="C678" s="165"/>
      <c r="D678" s="193"/>
      <c r="E678" s="193"/>
      <c r="F678" s="192"/>
      <c r="G678" s="194"/>
      <c r="H678" s="276">
        <f t="shared" si="10"/>
        <v>0</v>
      </c>
    </row>
    <row r="679" spans="1:8" hidden="1">
      <c r="A679" s="191">
        <v>676</v>
      </c>
      <c r="B679" s="192"/>
      <c r="C679" s="165"/>
      <c r="D679" s="193"/>
      <c r="E679" s="193"/>
      <c r="F679" s="192"/>
      <c r="G679" s="194"/>
      <c r="H679" s="276">
        <f t="shared" si="10"/>
        <v>0</v>
      </c>
    </row>
    <row r="680" spans="1:8" hidden="1">
      <c r="A680" s="191">
        <v>677</v>
      </c>
      <c r="B680" s="192"/>
      <c r="C680" s="165"/>
      <c r="D680" s="193"/>
      <c r="E680" s="193"/>
      <c r="F680" s="192"/>
      <c r="G680" s="194"/>
      <c r="H680" s="276">
        <f t="shared" si="10"/>
        <v>0</v>
      </c>
    </row>
    <row r="681" spans="1:8" hidden="1">
      <c r="A681" s="191">
        <v>678</v>
      </c>
      <c r="B681" s="192"/>
      <c r="C681" s="165"/>
      <c r="D681" s="193"/>
      <c r="E681" s="193"/>
      <c r="F681" s="192"/>
      <c r="G681" s="194"/>
      <c r="H681" s="276">
        <f t="shared" si="10"/>
        <v>0</v>
      </c>
    </row>
    <row r="682" spans="1:8" hidden="1">
      <c r="A682" s="191">
        <v>679</v>
      </c>
      <c r="B682" s="192"/>
      <c r="C682" s="165"/>
      <c r="D682" s="193"/>
      <c r="E682" s="193"/>
      <c r="F682" s="192"/>
      <c r="G682" s="194"/>
      <c r="H682" s="276">
        <f t="shared" si="10"/>
        <v>0</v>
      </c>
    </row>
    <row r="683" spans="1:8" hidden="1">
      <c r="A683" s="191">
        <v>680</v>
      </c>
      <c r="B683" s="192"/>
      <c r="C683" s="165"/>
      <c r="D683" s="193"/>
      <c r="E683" s="193"/>
      <c r="F683" s="192"/>
      <c r="G683" s="194"/>
      <c r="H683" s="276">
        <f t="shared" si="10"/>
        <v>0</v>
      </c>
    </row>
    <row r="684" spans="1:8" hidden="1">
      <c r="A684" s="191">
        <v>681</v>
      </c>
      <c r="B684" s="192"/>
      <c r="C684" s="165"/>
      <c r="D684" s="193"/>
      <c r="E684" s="193"/>
      <c r="F684" s="192"/>
      <c r="G684" s="194"/>
      <c r="H684" s="276">
        <f t="shared" si="10"/>
        <v>0</v>
      </c>
    </row>
    <row r="685" spans="1:8" hidden="1">
      <c r="A685" s="191">
        <v>682</v>
      </c>
      <c r="B685" s="192"/>
      <c r="C685" s="165"/>
      <c r="D685" s="193"/>
      <c r="E685" s="193"/>
      <c r="F685" s="192"/>
      <c r="G685" s="194"/>
      <c r="H685" s="276">
        <f t="shared" si="10"/>
        <v>0</v>
      </c>
    </row>
    <row r="686" spans="1:8" hidden="1">
      <c r="A686" s="191">
        <v>683</v>
      </c>
      <c r="B686" s="192"/>
      <c r="C686" s="165"/>
      <c r="D686" s="193"/>
      <c r="E686" s="193"/>
      <c r="F686" s="192"/>
      <c r="G686" s="194"/>
      <c r="H686" s="276">
        <f t="shared" si="10"/>
        <v>0</v>
      </c>
    </row>
    <row r="687" spans="1:8" hidden="1">
      <c r="A687" s="191">
        <v>684</v>
      </c>
      <c r="B687" s="192"/>
      <c r="C687" s="165"/>
      <c r="D687" s="193"/>
      <c r="E687" s="193"/>
      <c r="F687" s="192"/>
      <c r="G687" s="194"/>
      <c r="H687" s="276">
        <f t="shared" si="10"/>
        <v>0</v>
      </c>
    </row>
    <row r="688" spans="1:8" hidden="1">
      <c r="A688" s="191">
        <v>685</v>
      </c>
      <c r="B688" s="192"/>
      <c r="C688" s="165"/>
      <c r="D688" s="193"/>
      <c r="E688" s="193"/>
      <c r="F688" s="192"/>
      <c r="G688" s="194"/>
      <c r="H688" s="276">
        <f t="shared" si="10"/>
        <v>0</v>
      </c>
    </row>
    <row r="689" spans="1:8" hidden="1">
      <c r="A689" s="191">
        <v>686</v>
      </c>
      <c r="B689" s="192"/>
      <c r="C689" s="165"/>
      <c r="D689" s="193"/>
      <c r="E689" s="193"/>
      <c r="F689" s="192"/>
      <c r="G689" s="194"/>
      <c r="H689" s="276">
        <f t="shared" si="10"/>
        <v>0</v>
      </c>
    </row>
    <row r="690" spans="1:8" hidden="1">
      <c r="A690" s="191">
        <v>687</v>
      </c>
      <c r="B690" s="192"/>
      <c r="C690" s="165"/>
      <c r="D690" s="193"/>
      <c r="E690" s="193"/>
      <c r="F690" s="192"/>
      <c r="G690" s="194"/>
      <c r="H690" s="276">
        <f t="shared" si="10"/>
        <v>0</v>
      </c>
    </row>
    <row r="691" spans="1:8" hidden="1">
      <c r="A691" s="191">
        <v>688</v>
      </c>
      <c r="B691" s="192"/>
      <c r="C691" s="165"/>
      <c r="D691" s="193"/>
      <c r="E691" s="193"/>
      <c r="F691" s="192"/>
      <c r="G691" s="194"/>
      <c r="H691" s="276">
        <f t="shared" si="10"/>
        <v>0</v>
      </c>
    </row>
    <row r="692" spans="1:8" hidden="1">
      <c r="A692" s="191">
        <v>689</v>
      </c>
      <c r="B692" s="192"/>
      <c r="C692" s="165"/>
      <c r="D692" s="193"/>
      <c r="E692" s="193"/>
      <c r="F692" s="192"/>
      <c r="G692" s="194"/>
      <c r="H692" s="276">
        <f t="shared" si="10"/>
        <v>0</v>
      </c>
    </row>
    <row r="693" spans="1:8" hidden="1">
      <c r="A693" s="191">
        <v>690</v>
      </c>
      <c r="B693" s="192"/>
      <c r="C693" s="165"/>
      <c r="D693" s="193"/>
      <c r="E693" s="193"/>
      <c r="F693" s="192"/>
      <c r="G693" s="194"/>
      <c r="H693" s="276">
        <f t="shared" si="10"/>
        <v>0</v>
      </c>
    </row>
    <row r="694" spans="1:8" hidden="1">
      <c r="A694" s="191">
        <v>691</v>
      </c>
      <c r="B694" s="192"/>
      <c r="C694" s="165"/>
      <c r="D694" s="193"/>
      <c r="E694" s="193"/>
      <c r="F694" s="192"/>
      <c r="G694" s="194"/>
      <c r="H694" s="276">
        <f t="shared" si="10"/>
        <v>0</v>
      </c>
    </row>
    <row r="695" spans="1:8" hidden="1">
      <c r="A695" s="191">
        <v>692</v>
      </c>
      <c r="B695" s="192"/>
      <c r="C695" s="165"/>
      <c r="D695" s="193"/>
      <c r="E695" s="193"/>
      <c r="F695" s="192"/>
      <c r="G695" s="194"/>
      <c r="H695" s="276">
        <f t="shared" si="10"/>
        <v>0</v>
      </c>
    </row>
    <row r="696" spans="1:8" hidden="1">
      <c r="A696" s="191">
        <v>693</v>
      </c>
      <c r="B696" s="192"/>
      <c r="C696" s="165"/>
      <c r="D696" s="193"/>
      <c r="E696" s="193"/>
      <c r="F696" s="192"/>
      <c r="G696" s="194"/>
      <c r="H696" s="276">
        <f t="shared" si="10"/>
        <v>0</v>
      </c>
    </row>
    <row r="697" spans="1:8" hidden="1">
      <c r="A697" s="191">
        <v>694</v>
      </c>
      <c r="B697" s="192"/>
      <c r="C697" s="165"/>
      <c r="D697" s="193"/>
      <c r="E697" s="193"/>
      <c r="F697" s="192"/>
      <c r="G697" s="194"/>
      <c r="H697" s="276">
        <f t="shared" si="10"/>
        <v>0</v>
      </c>
    </row>
    <row r="698" spans="1:8" hidden="1">
      <c r="A698" s="191">
        <v>695</v>
      </c>
      <c r="B698" s="192"/>
      <c r="C698" s="165"/>
      <c r="D698" s="193"/>
      <c r="E698" s="193"/>
      <c r="F698" s="192"/>
      <c r="G698" s="194"/>
      <c r="H698" s="276">
        <f t="shared" si="10"/>
        <v>0</v>
      </c>
    </row>
    <row r="699" spans="1:8" hidden="1">
      <c r="A699" s="191">
        <v>696</v>
      </c>
      <c r="B699" s="192"/>
      <c r="C699" s="165"/>
      <c r="D699" s="193"/>
      <c r="E699" s="193"/>
      <c r="F699" s="192"/>
      <c r="G699" s="194"/>
      <c r="H699" s="276">
        <f t="shared" si="10"/>
        <v>0</v>
      </c>
    </row>
    <row r="700" spans="1:8" hidden="1">
      <c r="A700" s="191">
        <v>697</v>
      </c>
      <c r="B700" s="192"/>
      <c r="C700" s="165"/>
      <c r="D700" s="193"/>
      <c r="E700" s="193"/>
      <c r="F700" s="192"/>
      <c r="G700" s="194"/>
      <c r="H700" s="276">
        <f t="shared" si="10"/>
        <v>0</v>
      </c>
    </row>
    <row r="701" spans="1:8" hidden="1">
      <c r="A701" s="191">
        <v>698</v>
      </c>
      <c r="B701" s="192"/>
      <c r="C701" s="165"/>
      <c r="D701" s="193"/>
      <c r="E701" s="193"/>
      <c r="F701" s="192"/>
      <c r="G701" s="194"/>
      <c r="H701" s="276">
        <f t="shared" si="10"/>
        <v>0</v>
      </c>
    </row>
    <row r="702" spans="1:8" hidden="1">
      <c r="A702" s="191">
        <v>699</v>
      </c>
      <c r="B702" s="192"/>
      <c r="C702" s="165"/>
      <c r="D702" s="193"/>
      <c r="E702" s="193"/>
      <c r="F702" s="192"/>
      <c r="G702" s="194"/>
      <c r="H702" s="276">
        <f t="shared" si="10"/>
        <v>0</v>
      </c>
    </row>
    <row r="703" spans="1:8" hidden="1">
      <c r="A703" s="191">
        <v>700</v>
      </c>
      <c r="B703" s="192"/>
      <c r="C703" s="165"/>
      <c r="D703" s="193"/>
      <c r="E703" s="193"/>
      <c r="F703" s="192"/>
      <c r="G703" s="194"/>
      <c r="H703" s="276">
        <f t="shared" si="10"/>
        <v>0</v>
      </c>
    </row>
    <row r="704" spans="1:8" hidden="1">
      <c r="A704" s="191">
        <v>701</v>
      </c>
      <c r="B704" s="192"/>
      <c r="C704" s="165"/>
      <c r="D704" s="193"/>
      <c r="E704" s="193"/>
      <c r="F704" s="192"/>
      <c r="G704" s="194"/>
      <c r="H704" s="276">
        <f t="shared" si="10"/>
        <v>0</v>
      </c>
    </row>
    <row r="705" spans="1:8" hidden="1">
      <c r="A705" s="191">
        <v>702</v>
      </c>
      <c r="B705" s="192"/>
      <c r="C705" s="165"/>
      <c r="D705" s="193"/>
      <c r="E705" s="193"/>
      <c r="F705" s="192"/>
      <c r="G705" s="194"/>
      <c r="H705" s="276">
        <f t="shared" si="10"/>
        <v>0</v>
      </c>
    </row>
    <row r="706" spans="1:8" hidden="1">
      <c r="A706" s="191">
        <v>703</v>
      </c>
      <c r="B706" s="192"/>
      <c r="C706" s="165"/>
      <c r="D706" s="193"/>
      <c r="E706" s="193"/>
      <c r="F706" s="192"/>
      <c r="G706" s="194"/>
      <c r="H706" s="276">
        <f t="shared" si="10"/>
        <v>0</v>
      </c>
    </row>
    <row r="707" spans="1:8" hidden="1">
      <c r="A707" s="191">
        <v>704</v>
      </c>
      <c r="B707" s="192"/>
      <c r="C707" s="165"/>
      <c r="D707" s="193"/>
      <c r="E707" s="193"/>
      <c r="F707" s="192"/>
      <c r="G707" s="194"/>
      <c r="H707" s="276">
        <f t="shared" si="10"/>
        <v>0</v>
      </c>
    </row>
    <row r="708" spans="1:8" hidden="1">
      <c r="A708" s="191">
        <v>705</v>
      </c>
      <c r="B708" s="192"/>
      <c r="C708" s="165"/>
      <c r="D708" s="193"/>
      <c r="E708" s="193"/>
      <c r="F708" s="192"/>
      <c r="G708" s="194"/>
      <c r="H708" s="276">
        <f t="shared" si="10"/>
        <v>0</v>
      </c>
    </row>
    <row r="709" spans="1:8" hidden="1">
      <c r="A709" s="191">
        <v>706</v>
      </c>
      <c r="B709" s="192"/>
      <c r="C709" s="165"/>
      <c r="D709" s="193"/>
      <c r="E709" s="193"/>
      <c r="F709" s="192"/>
      <c r="G709" s="194"/>
      <c r="H709" s="276">
        <f t="shared" ref="H709:H772" si="11">(E709-D709+1)*C709</f>
        <v>0</v>
      </c>
    </row>
    <row r="710" spans="1:8" hidden="1">
      <c r="A710" s="191">
        <v>707</v>
      </c>
      <c r="B710" s="192"/>
      <c r="C710" s="165"/>
      <c r="D710" s="193"/>
      <c r="E710" s="193"/>
      <c r="F710" s="192"/>
      <c r="G710" s="194"/>
      <c r="H710" s="276">
        <f t="shared" si="11"/>
        <v>0</v>
      </c>
    </row>
    <row r="711" spans="1:8" hidden="1">
      <c r="A711" s="191">
        <v>708</v>
      </c>
      <c r="B711" s="192"/>
      <c r="C711" s="165"/>
      <c r="D711" s="193"/>
      <c r="E711" s="193"/>
      <c r="F711" s="192"/>
      <c r="G711" s="194"/>
      <c r="H711" s="276">
        <f t="shared" si="11"/>
        <v>0</v>
      </c>
    </row>
    <row r="712" spans="1:8" hidden="1">
      <c r="A712" s="191">
        <v>709</v>
      </c>
      <c r="B712" s="192"/>
      <c r="C712" s="165"/>
      <c r="D712" s="193"/>
      <c r="E712" s="193"/>
      <c r="F712" s="192"/>
      <c r="G712" s="194"/>
      <c r="H712" s="276">
        <f t="shared" si="11"/>
        <v>0</v>
      </c>
    </row>
    <row r="713" spans="1:8" hidden="1">
      <c r="A713" s="191">
        <v>710</v>
      </c>
      <c r="B713" s="192"/>
      <c r="C713" s="165"/>
      <c r="D713" s="193"/>
      <c r="E713" s="193"/>
      <c r="F713" s="192"/>
      <c r="G713" s="194"/>
      <c r="H713" s="276">
        <f t="shared" si="11"/>
        <v>0</v>
      </c>
    </row>
    <row r="714" spans="1:8" hidden="1">
      <c r="A714" s="191">
        <v>711</v>
      </c>
      <c r="B714" s="192"/>
      <c r="C714" s="165"/>
      <c r="D714" s="193"/>
      <c r="E714" s="193"/>
      <c r="F714" s="192"/>
      <c r="G714" s="194"/>
      <c r="H714" s="276">
        <f t="shared" si="11"/>
        <v>0</v>
      </c>
    </row>
    <row r="715" spans="1:8" hidden="1">
      <c r="A715" s="191">
        <v>712</v>
      </c>
      <c r="B715" s="192"/>
      <c r="C715" s="165"/>
      <c r="D715" s="193"/>
      <c r="E715" s="193"/>
      <c r="F715" s="192"/>
      <c r="G715" s="194"/>
      <c r="H715" s="276">
        <f t="shared" si="11"/>
        <v>0</v>
      </c>
    </row>
    <row r="716" spans="1:8" hidden="1">
      <c r="A716" s="191">
        <v>713</v>
      </c>
      <c r="B716" s="192"/>
      <c r="C716" s="165"/>
      <c r="D716" s="193"/>
      <c r="E716" s="193"/>
      <c r="F716" s="192"/>
      <c r="G716" s="194"/>
      <c r="H716" s="276">
        <f t="shared" si="11"/>
        <v>0</v>
      </c>
    </row>
    <row r="717" spans="1:8" hidden="1">
      <c r="A717" s="191">
        <v>714</v>
      </c>
      <c r="B717" s="192"/>
      <c r="C717" s="165"/>
      <c r="D717" s="193"/>
      <c r="E717" s="193"/>
      <c r="F717" s="192"/>
      <c r="G717" s="194"/>
      <c r="H717" s="276">
        <f t="shared" si="11"/>
        <v>0</v>
      </c>
    </row>
    <row r="718" spans="1:8" hidden="1">
      <c r="A718" s="191">
        <v>715</v>
      </c>
      <c r="B718" s="192"/>
      <c r="C718" s="165"/>
      <c r="D718" s="193"/>
      <c r="E718" s="193"/>
      <c r="F718" s="192"/>
      <c r="G718" s="194"/>
      <c r="H718" s="276">
        <f t="shared" si="11"/>
        <v>0</v>
      </c>
    </row>
    <row r="719" spans="1:8" hidden="1">
      <c r="A719" s="191">
        <v>716</v>
      </c>
      <c r="B719" s="192"/>
      <c r="C719" s="165"/>
      <c r="D719" s="193"/>
      <c r="E719" s="193"/>
      <c r="F719" s="192"/>
      <c r="G719" s="194"/>
      <c r="H719" s="276">
        <f t="shared" si="11"/>
        <v>0</v>
      </c>
    </row>
    <row r="720" spans="1:8" hidden="1">
      <c r="A720" s="191">
        <v>717</v>
      </c>
      <c r="B720" s="192"/>
      <c r="C720" s="165"/>
      <c r="D720" s="193"/>
      <c r="E720" s="193"/>
      <c r="F720" s="192"/>
      <c r="G720" s="194"/>
      <c r="H720" s="276">
        <f t="shared" si="11"/>
        <v>0</v>
      </c>
    </row>
    <row r="721" spans="1:8" hidden="1">
      <c r="A721" s="191">
        <v>718</v>
      </c>
      <c r="B721" s="192"/>
      <c r="C721" s="165"/>
      <c r="D721" s="193"/>
      <c r="E721" s="193"/>
      <c r="F721" s="192"/>
      <c r="G721" s="194"/>
      <c r="H721" s="276">
        <f t="shared" si="11"/>
        <v>0</v>
      </c>
    </row>
    <row r="722" spans="1:8" hidden="1">
      <c r="A722" s="191">
        <v>719</v>
      </c>
      <c r="B722" s="192"/>
      <c r="C722" s="165"/>
      <c r="D722" s="193"/>
      <c r="E722" s="193"/>
      <c r="F722" s="192"/>
      <c r="G722" s="194"/>
      <c r="H722" s="276">
        <f t="shared" si="11"/>
        <v>0</v>
      </c>
    </row>
    <row r="723" spans="1:8" hidden="1">
      <c r="A723" s="191">
        <v>720</v>
      </c>
      <c r="B723" s="192"/>
      <c r="C723" s="165"/>
      <c r="D723" s="193"/>
      <c r="E723" s="193"/>
      <c r="F723" s="192"/>
      <c r="G723" s="194"/>
      <c r="H723" s="276">
        <f t="shared" si="11"/>
        <v>0</v>
      </c>
    </row>
    <row r="724" spans="1:8" hidden="1">
      <c r="A724" s="191">
        <v>721</v>
      </c>
      <c r="B724" s="192"/>
      <c r="C724" s="165"/>
      <c r="D724" s="193"/>
      <c r="E724" s="193"/>
      <c r="F724" s="192"/>
      <c r="G724" s="194"/>
      <c r="H724" s="276">
        <f t="shared" si="11"/>
        <v>0</v>
      </c>
    </row>
    <row r="725" spans="1:8" hidden="1">
      <c r="A725" s="191">
        <v>722</v>
      </c>
      <c r="B725" s="192"/>
      <c r="C725" s="165"/>
      <c r="D725" s="193"/>
      <c r="E725" s="193"/>
      <c r="F725" s="192"/>
      <c r="G725" s="194"/>
      <c r="H725" s="276">
        <f t="shared" si="11"/>
        <v>0</v>
      </c>
    </row>
    <row r="726" spans="1:8" hidden="1">
      <c r="A726" s="191">
        <v>723</v>
      </c>
      <c r="B726" s="192"/>
      <c r="C726" s="165"/>
      <c r="D726" s="193"/>
      <c r="E726" s="193"/>
      <c r="F726" s="192"/>
      <c r="G726" s="194"/>
      <c r="H726" s="276">
        <f t="shared" si="11"/>
        <v>0</v>
      </c>
    </row>
    <row r="727" spans="1:8" hidden="1">
      <c r="A727" s="191">
        <v>724</v>
      </c>
      <c r="B727" s="192"/>
      <c r="C727" s="165"/>
      <c r="D727" s="193"/>
      <c r="E727" s="193"/>
      <c r="F727" s="192"/>
      <c r="G727" s="194"/>
      <c r="H727" s="276">
        <f t="shared" si="11"/>
        <v>0</v>
      </c>
    </row>
    <row r="728" spans="1:8" hidden="1">
      <c r="A728" s="191">
        <v>725</v>
      </c>
      <c r="B728" s="192"/>
      <c r="C728" s="165"/>
      <c r="D728" s="193"/>
      <c r="E728" s="193"/>
      <c r="F728" s="192"/>
      <c r="G728" s="194"/>
      <c r="H728" s="276">
        <f t="shared" si="11"/>
        <v>0</v>
      </c>
    </row>
    <row r="729" spans="1:8" hidden="1">
      <c r="A729" s="191">
        <v>726</v>
      </c>
      <c r="B729" s="192"/>
      <c r="C729" s="165"/>
      <c r="D729" s="193"/>
      <c r="E729" s="193"/>
      <c r="F729" s="192"/>
      <c r="G729" s="194"/>
      <c r="H729" s="276">
        <f t="shared" si="11"/>
        <v>0</v>
      </c>
    </row>
    <row r="730" spans="1:8" hidden="1">
      <c r="A730" s="191">
        <v>727</v>
      </c>
      <c r="B730" s="192"/>
      <c r="C730" s="165"/>
      <c r="D730" s="193"/>
      <c r="E730" s="193"/>
      <c r="F730" s="192"/>
      <c r="G730" s="194"/>
      <c r="H730" s="276">
        <f t="shared" si="11"/>
        <v>0</v>
      </c>
    </row>
    <row r="731" spans="1:8" hidden="1">
      <c r="A731" s="191">
        <v>728</v>
      </c>
      <c r="B731" s="192"/>
      <c r="C731" s="165"/>
      <c r="D731" s="193"/>
      <c r="E731" s="193"/>
      <c r="F731" s="192"/>
      <c r="G731" s="194"/>
      <c r="H731" s="276">
        <f t="shared" si="11"/>
        <v>0</v>
      </c>
    </row>
    <row r="732" spans="1:8" hidden="1">
      <c r="A732" s="191">
        <v>729</v>
      </c>
      <c r="B732" s="192"/>
      <c r="C732" s="165"/>
      <c r="D732" s="193"/>
      <c r="E732" s="193"/>
      <c r="F732" s="192"/>
      <c r="G732" s="194"/>
      <c r="H732" s="276">
        <f t="shared" si="11"/>
        <v>0</v>
      </c>
    </row>
    <row r="733" spans="1:8" hidden="1">
      <c r="A733" s="191">
        <v>730</v>
      </c>
      <c r="B733" s="192"/>
      <c r="C733" s="165"/>
      <c r="D733" s="193"/>
      <c r="E733" s="193"/>
      <c r="F733" s="192"/>
      <c r="G733" s="194"/>
      <c r="H733" s="276">
        <f t="shared" si="11"/>
        <v>0</v>
      </c>
    </row>
    <row r="734" spans="1:8" hidden="1">
      <c r="A734" s="191">
        <v>731</v>
      </c>
      <c r="B734" s="192"/>
      <c r="C734" s="165"/>
      <c r="D734" s="193"/>
      <c r="E734" s="193"/>
      <c r="F734" s="192"/>
      <c r="G734" s="194"/>
      <c r="H734" s="276">
        <f t="shared" si="11"/>
        <v>0</v>
      </c>
    </row>
    <row r="735" spans="1:8" hidden="1">
      <c r="A735" s="191">
        <v>732</v>
      </c>
      <c r="B735" s="192"/>
      <c r="C735" s="165"/>
      <c r="D735" s="193"/>
      <c r="E735" s="193"/>
      <c r="F735" s="192"/>
      <c r="G735" s="194"/>
      <c r="H735" s="276">
        <f t="shared" si="11"/>
        <v>0</v>
      </c>
    </row>
    <row r="736" spans="1:8" hidden="1">
      <c r="A736" s="191">
        <v>733</v>
      </c>
      <c r="B736" s="192"/>
      <c r="C736" s="165"/>
      <c r="D736" s="193"/>
      <c r="E736" s="193"/>
      <c r="F736" s="192"/>
      <c r="G736" s="194"/>
      <c r="H736" s="276">
        <f t="shared" si="11"/>
        <v>0</v>
      </c>
    </row>
    <row r="737" spans="1:8" hidden="1">
      <c r="A737" s="191">
        <v>734</v>
      </c>
      <c r="B737" s="192"/>
      <c r="C737" s="165"/>
      <c r="D737" s="193"/>
      <c r="E737" s="193"/>
      <c r="F737" s="192"/>
      <c r="G737" s="194"/>
      <c r="H737" s="276">
        <f t="shared" si="11"/>
        <v>0</v>
      </c>
    </row>
    <row r="738" spans="1:8" hidden="1">
      <c r="A738" s="191">
        <v>735</v>
      </c>
      <c r="B738" s="192"/>
      <c r="C738" s="165"/>
      <c r="D738" s="193"/>
      <c r="E738" s="193"/>
      <c r="F738" s="192"/>
      <c r="G738" s="194"/>
      <c r="H738" s="276">
        <f t="shared" si="11"/>
        <v>0</v>
      </c>
    </row>
    <row r="739" spans="1:8" hidden="1">
      <c r="A739" s="191">
        <v>736</v>
      </c>
      <c r="B739" s="192"/>
      <c r="C739" s="165"/>
      <c r="D739" s="193"/>
      <c r="E739" s="193"/>
      <c r="F739" s="192"/>
      <c r="G739" s="194"/>
      <c r="H739" s="276">
        <f t="shared" si="11"/>
        <v>0</v>
      </c>
    </row>
    <row r="740" spans="1:8" hidden="1">
      <c r="A740" s="191">
        <v>737</v>
      </c>
      <c r="B740" s="192"/>
      <c r="C740" s="165"/>
      <c r="D740" s="193"/>
      <c r="E740" s="193"/>
      <c r="F740" s="192"/>
      <c r="G740" s="194"/>
      <c r="H740" s="276">
        <f t="shared" si="11"/>
        <v>0</v>
      </c>
    </row>
    <row r="741" spans="1:8" hidden="1">
      <c r="A741" s="191">
        <v>738</v>
      </c>
      <c r="B741" s="192"/>
      <c r="C741" s="165"/>
      <c r="D741" s="193"/>
      <c r="E741" s="193"/>
      <c r="F741" s="192"/>
      <c r="G741" s="194"/>
      <c r="H741" s="276">
        <f t="shared" si="11"/>
        <v>0</v>
      </c>
    </row>
    <row r="742" spans="1:8" hidden="1">
      <c r="A742" s="191">
        <v>739</v>
      </c>
      <c r="B742" s="192"/>
      <c r="C742" s="165"/>
      <c r="D742" s="193"/>
      <c r="E742" s="193"/>
      <c r="F742" s="192"/>
      <c r="G742" s="194"/>
      <c r="H742" s="276">
        <f t="shared" si="11"/>
        <v>0</v>
      </c>
    </row>
    <row r="743" spans="1:8" hidden="1">
      <c r="A743" s="191">
        <v>740</v>
      </c>
      <c r="B743" s="192"/>
      <c r="C743" s="165"/>
      <c r="D743" s="193"/>
      <c r="E743" s="193"/>
      <c r="F743" s="192"/>
      <c r="G743" s="194"/>
      <c r="H743" s="276">
        <f t="shared" si="11"/>
        <v>0</v>
      </c>
    </row>
    <row r="744" spans="1:8" hidden="1">
      <c r="A744" s="191">
        <v>741</v>
      </c>
      <c r="B744" s="192"/>
      <c r="C744" s="165"/>
      <c r="D744" s="193"/>
      <c r="E744" s="193"/>
      <c r="F744" s="192"/>
      <c r="G744" s="194"/>
      <c r="H744" s="276">
        <f t="shared" si="11"/>
        <v>0</v>
      </c>
    </row>
    <row r="745" spans="1:8" hidden="1">
      <c r="A745" s="191">
        <v>742</v>
      </c>
      <c r="B745" s="192"/>
      <c r="C745" s="165"/>
      <c r="D745" s="193"/>
      <c r="E745" s="193"/>
      <c r="F745" s="192"/>
      <c r="G745" s="194"/>
      <c r="H745" s="276">
        <f t="shared" si="11"/>
        <v>0</v>
      </c>
    </row>
    <row r="746" spans="1:8" hidden="1">
      <c r="A746" s="191">
        <v>743</v>
      </c>
      <c r="B746" s="192"/>
      <c r="C746" s="165"/>
      <c r="D746" s="193"/>
      <c r="E746" s="193"/>
      <c r="F746" s="192"/>
      <c r="G746" s="194"/>
      <c r="H746" s="276">
        <f t="shared" si="11"/>
        <v>0</v>
      </c>
    </row>
    <row r="747" spans="1:8" hidden="1">
      <c r="A747" s="191">
        <v>744</v>
      </c>
      <c r="B747" s="192"/>
      <c r="C747" s="165"/>
      <c r="D747" s="193"/>
      <c r="E747" s="193"/>
      <c r="F747" s="192"/>
      <c r="G747" s="194"/>
      <c r="H747" s="276">
        <f t="shared" si="11"/>
        <v>0</v>
      </c>
    </row>
    <row r="748" spans="1:8" hidden="1">
      <c r="A748" s="191">
        <v>745</v>
      </c>
      <c r="B748" s="192"/>
      <c r="C748" s="165"/>
      <c r="D748" s="193"/>
      <c r="E748" s="193"/>
      <c r="F748" s="192"/>
      <c r="G748" s="194"/>
      <c r="H748" s="276">
        <f t="shared" si="11"/>
        <v>0</v>
      </c>
    </row>
    <row r="749" spans="1:8" hidden="1">
      <c r="A749" s="191">
        <v>746</v>
      </c>
      <c r="B749" s="192"/>
      <c r="C749" s="165"/>
      <c r="D749" s="193"/>
      <c r="E749" s="193"/>
      <c r="F749" s="192"/>
      <c r="G749" s="194"/>
      <c r="H749" s="276">
        <f t="shared" si="11"/>
        <v>0</v>
      </c>
    </row>
    <row r="750" spans="1:8" hidden="1">
      <c r="A750" s="191">
        <v>747</v>
      </c>
      <c r="B750" s="192"/>
      <c r="C750" s="165"/>
      <c r="D750" s="193"/>
      <c r="E750" s="193"/>
      <c r="F750" s="192"/>
      <c r="G750" s="194"/>
      <c r="H750" s="276">
        <f t="shared" si="11"/>
        <v>0</v>
      </c>
    </row>
    <row r="751" spans="1:8" hidden="1">
      <c r="A751" s="191">
        <v>748</v>
      </c>
      <c r="B751" s="192"/>
      <c r="C751" s="165"/>
      <c r="D751" s="193"/>
      <c r="E751" s="193"/>
      <c r="F751" s="192"/>
      <c r="G751" s="194"/>
      <c r="H751" s="276">
        <f t="shared" si="11"/>
        <v>0</v>
      </c>
    </row>
    <row r="752" spans="1:8" hidden="1">
      <c r="A752" s="191">
        <v>749</v>
      </c>
      <c r="B752" s="192"/>
      <c r="C752" s="165"/>
      <c r="D752" s="193"/>
      <c r="E752" s="193"/>
      <c r="F752" s="192"/>
      <c r="G752" s="194"/>
      <c r="H752" s="276">
        <f t="shared" si="11"/>
        <v>0</v>
      </c>
    </row>
    <row r="753" spans="1:8" hidden="1">
      <c r="A753" s="191">
        <v>750</v>
      </c>
      <c r="B753" s="192"/>
      <c r="C753" s="165"/>
      <c r="D753" s="193"/>
      <c r="E753" s="193"/>
      <c r="F753" s="192"/>
      <c r="G753" s="194"/>
      <c r="H753" s="276">
        <f t="shared" si="11"/>
        <v>0</v>
      </c>
    </row>
    <row r="754" spans="1:8" hidden="1">
      <c r="A754" s="191">
        <v>751</v>
      </c>
      <c r="B754" s="192"/>
      <c r="C754" s="165"/>
      <c r="D754" s="193"/>
      <c r="E754" s="193"/>
      <c r="F754" s="192"/>
      <c r="G754" s="194"/>
      <c r="H754" s="276">
        <f t="shared" si="11"/>
        <v>0</v>
      </c>
    </row>
    <row r="755" spans="1:8" hidden="1">
      <c r="A755" s="191">
        <v>752</v>
      </c>
      <c r="B755" s="192"/>
      <c r="C755" s="165"/>
      <c r="D755" s="193"/>
      <c r="E755" s="193"/>
      <c r="F755" s="192"/>
      <c r="G755" s="194"/>
      <c r="H755" s="276">
        <f t="shared" si="11"/>
        <v>0</v>
      </c>
    </row>
    <row r="756" spans="1:8" hidden="1">
      <c r="A756" s="191">
        <v>753</v>
      </c>
      <c r="B756" s="192"/>
      <c r="C756" s="165"/>
      <c r="D756" s="193"/>
      <c r="E756" s="193"/>
      <c r="F756" s="192"/>
      <c r="G756" s="194"/>
      <c r="H756" s="276">
        <f t="shared" si="11"/>
        <v>0</v>
      </c>
    </row>
    <row r="757" spans="1:8" hidden="1">
      <c r="A757" s="191">
        <v>754</v>
      </c>
      <c r="B757" s="192"/>
      <c r="C757" s="165"/>
      <c r="D757" s="193"/>
      <c r="E757" s="193"/>
      <c r="F757" s="192"/>
      <c r="G757" s="194"/>
      <c r="H757" s="276">
        <f t="shared" si="11"/>
        <v>0</v>
      </c>
    </row>
    <row r="758" spans="1:8" hidden="1">
      <c r="A758" s="191">
        <v>755</v>
      </c>
      <c r="B758" s="192"/>
      <c r="C758" s="165"/>
      <c r="D758" s="193"/>
      <c r="E758" s="193"/>
      <c r="F758" s="192"/>
      <c r="G758" s="194"/>
      <c r="H758" s="276">
        <f t="shared" si="11"/>
        <v>0</v>
      </c>
    </row>
    <row r="759" spans="1:8" hidden="1">
      <c r="A759" s="191">
        <v>756</v>
      </c>
      <c r="B759" s="192"/>
      <c r="C759" s="165"/>
      <c r="D759" s="193"/>
      <c r="E759" s="193"/>
      <c r="F759" s="192"/>
      <c r="G759" s="194"/>
      <c r="H759" s="276">
        <f t="shared" si="11"/>
        <v>0</v>
      </c>
    </row>
    <row r="760" spans="1:8" hidden="1">
      <c r="A760" s="191">
        <v>757</v>
      </c>
      <c r="B760" s="192"/>
      <c r="C760" s="165"/>
      <c r="D760" s="193"/>
      <c r="E760" s="193"/>
      <c r="F760" s="192"/>
      <c r="G760" s="194"/>
      <c r="H760" s="276">
        <f t="shared" si="11"/>
        <v>0</v>
      </c>
    </row>
    <row r="761" spans="1:8" hidden="1">
      <c r="A761" s="191">
        <v>758</v>
      </c>
      <c r="B761" s="192"/>
      <c r="C761" s="165"/>
      <c r="D761" s="193"/>
      <c r="E761" s="193"/>
      <c r="F761" s="192"/>
      <c r="G761" s="194"/>
      <c r="H761" s="276">
        <f t="shared" si="11"/>
        <v>0</v>
      </c>
    </row>
    <row r="762" spans="1:8" hidden="1">
      <c r="A762" s="191">
        <v>759</v>
      </c>
      <c r="B762" s="192"/>
      <c r="C762" s="165"/>
      <c r="D762" s="193"/>
      <c r="E762" s="193"/>
      <c r="F762" s="192"/>
      <c r="G762" s="194"/>
      <c r="H762" s="276">
        <f t="shared" si="11"/>
        <v>0</v>
      </c>
    </row>
    <row r="763" spans="1:8" hidden="1">
      <c r="A763" s="191">
        <v>760</v>
      </c>
      <c r="B763" s="192"/>
      <c r="C763" s="165"/>
      <c r="D763" s="193"/>
      <c r="E763" s="193"/>
      <c r="F763" s="192"/>
      <c r="G763" s="194"/>
      <c r="H763" s="276">
        <f t="shared" si="11"/>
        <v>0</v>
      </c>
    </row>
    <row r="764" spans="1:8" hidden="1">
      <c r="A764" s="191">
        <v>761</v>
      </c>
      <c r="B764" s="192"/>
      <c r="C764" s="165"/>
      <c r="D764" s="193"/>
      <c r="E764" s="193"/>
      <c r="F764" s="192"/>
      <c r="G764" s="194"/>
      <c r="H764" s="276">
        <f t="shared" si="11"/>
        <v>0</v>
      </c>
    </row>
    <row r="765" spans="1:8" hidden="1">
      <c r="A765" s="191">
        <v>762</v>
      </c>
      <c r="B765" s="192"/>
      <c r="C765" s="165"/>
      <c r="D765" s="193"/>
      <c r="E765" s="193"/>
      <c r="F765" s="192"/>
      <c r="G765" s="194"/>
      <c r="H765" s="276">
        <f t="shared" si="11"/>
        <v>0</v>
      </c>
    </row>
    <row r="766" spans="1:8" hidden="1">
      <c r="A766" s="191">
        <v>763</v>
      </c>
      <c r="B766" s="192"/>
      <c r="C766" s="165"/>
      <c r="D766" s="193"/>
      <c r="E766" s="193"/>
      <c r="F766" s="192"/>
      <c r="G766" s="194"/>
      <c r="H766" s="276">
        <f t="shared" si="11"/>
        <v>0</v>
      </c>
    </row>
    <row r="767" spans="1:8" hidden="1">
      <c r="A767" s="191">
        <v>764</v>
      </c>
      <c r="B767" s="192"/>
      <c r="C767" s="165"/>
      <c r="D767" s="193"/>
      <c r="E767" s="193"/>
      <c r="F767" s="192"/>
      <c r="G767" s="194"/>
      <c r="H767" s="276">
        <f t="shared" si="11"/>
        <v>0</v>
      </c>
    </row>
    <row r="768" spans="1:8" hidden="1">
      <c r="A768" s="191">
        <v>765</v>
      </c>
      <c r="B768" s="192"/>
      <c r="C768" s="165"/>
      <c r="D768" s="193"/>
      <c r="E768" s="193"/>
      <c r="F768" s="192"/>
      <c r="G768" s="194"/>
      <c r="H768" s="276">
        <f t="shared" si="11"/>
        <v>0</v>
      </c>
    </row>
    <row r="769" spans="1:8" hidden="1">
      <c r="A769" s="191">
        <v>766</v>
      </c>
      <c r="B769" s="192"/>
      <c r="C769" s="165"/>
      <c r="D769" s="193"/>
      <c r="E769" s="193"/>
      <c r="F769" s="192"/>
      <c r="G769" s="194"/>
      <c r="H769" s="276">
        <f t="shared" si="11"/>
        <v>0</v>
      </c>
    </row>
    <row r="770" spans="1:8" hidden="1">
      <c r="A770" s="191">
        <v>767</v>
      </c>
      <c r="B770" s="192"/>
      <c r="C770" s="165"/>
      <c r="D770" s="193"/>
      <c r="E770" s="193"/>
      <c r="F770" s="192"/>
      <c r="G770" s="194"/>
      <c r="H770" s="276">
        <f t="shared" si="11"/>
        <v>0</v>
      </c>
    </row>
    <row r="771" spans="1:8" hidden="1">
      <c r="A771" s="191">
        <v>768</v>
      </c>
      <c r="B771" s="192"/>
      <c r="C771" s="165"/>
      <c r="D771" s="193"/>
      <c r="E771" s="193"/>
      <c r="F771" s="192"/>
      <c r="G771" s="194"/>
      <c r="H771" s="276">
        <f t="shared" si="11"/>
        <v>0</v>
      </c>
    </row>
    <row r="772" spans="1:8" hidden="1">
      <c r="A772" s="191">
        <v>769</v>
      </c>
      <c r="B772" s="192"/>
      <c r="C772" s="165"/>
      <c r="D772" s="193"/>
      <c r="E772" s="193"/>
      <c r="F772" s="192"/>
      <c r="G772" s="194"/>
      <c r="H772" s="276">
        <f t="shared" si="11"/>
        <v>0</v>
      </c>
    </row>
    <row r="773" spans="1:8" hidden="1">
      <c r="A773" s="191">
        <v>770</v>
      </c>
      <c r="B773" s="192"/>
      <c r="C773" s="165"/>
      <c r="D773" s="193"/>
      <c r="E773" s="193"/>
      <c r="F773" s="192"/>
      <c r="G773" s="194"/>
      <c r="H773" s="276">
        <f t="shared" ref="H773:H836" si="12">(E773-D773+1)*C773</f>
        <v>0</v>
      </c>
    </row>
    <row r="774" spans="1:8" hidden="1">
      <c r="A774" s="191">
        <v>771</v>
      </c>
      <c r="B774" s="192"/>
      <c r="C774" s="165"/>
      <c r="D774" s="193"/>
      <c r="E774" s="193"/>
      <c r="F774" s="192"/>
      <c r="G774" s="194"/>
      <c r="H774" s="276">
        <f t="shared" si="12"/>
        <v>0</v>
      </c>
    </row>
    <row r="775" spans="1:8" hidden="1">
      <c r="A775" s="191">
        <v>772</v>
      </c>
      <c r="B775" s="192"/>
      <c r="C775" s="165"/>
      <c r="D775" s="193"/>
      <c r="E775" s="193"/>
      <c r="F775" s="192"/>
      <c r="G775" s="194"/>
      <c r="H775" s="276">
        <f t="shared" si="12"/>
        <v>0</v>
      </c>
    </row>
    <row r="776" spans="1:8" hidden="1">
      <c r="A776" s="191">
        <v>773</v>
      </c>
      <c r="B776" s="192"/>
      <c r="C776" s="165"/>
      <c r="D776" s="193"/>
      <c r="E776" s="193"/>
      <c r="F776" s="192"/>
      <c r="G776" s="194"/>
      <c r="H776" s="276">
        <f t="shared" si="12"/>
        <v>0</v>
      </c>
    </row>
    <row r="777" spans="1:8" hidden="1">
      <c r="A777" s="191">
        <v>774</v>
      </c>
      <c r="B777" s="192"/>
      <c r="C777" s="165"/>
      <c r="D777" s="193"/>
      <c r="E777" s="193"/>
      <c r="F777" s="192"/>
      <c r="G777" s="194"/>
      <c r="H777" s="276">
        <f t="shared" si="12"/>
        <v>0</v>
      </c>
    </row>
    <row r="778" spans="1:8" hidden="1">
      <c r="A778" s="191">
        <v>775</v>
      </c>
      <c r="B778" s="192"/>
      <c r="C778" s="165"/>
      <c r="D778" s="193"/>
      <c r="E778" s="193"/>
      <c r="F778" s="192"/>
      <c r="G778" s="194"/>
      <c r="H778" s="276">
        <f t="shared" si="12"/>
        <v>0</v>
      </c>
    </row>
    <row r="779" spans="1:8" hidden="1">
      <c r="A779" s="191">
        <v>776</v>
      </c>
      <c r="B779" s="192"/>
      <c r="C779" s="165"/>
      <c r="D779" s="193"/>
      <c r="E779" s="193"/>
      <c r="F779" s="192"/>
      <c r="G779" s="194"/>
      <c r="H779" s="276">
        <f t="shared" si="12"/>
        <v>0</v>
      </c>
    </row>
    <row r="780" spans="1:8" hidden="1">
      <c r="A780" s="191">
        <v>777</v>
      </c>
      <c r="B780" s="192"/>
      <c r="C780" s="165"/>
      <c r="D780" s="193"/>
      <c r="E780" s="193"/>
      <c r="F780" s="192"/>
      <c r="G780" s="194"/>
      <c r="H780" s="276">
        <f t="shared" si="12"/>
        <v>0</v>
      </c>
    </row>
    <row r="781" spans="1:8" hidden="1">
      <c r="A781" s="191">
        <v>778</v>
      </c>
      <c r="B781" s="192"/>
      <c r="C781" s="165"/>
      <c r="D781" s="193"/>
      <c r="E781" s="193"/>
      <c r="F781" s="192"/>
      <c r="G781" s="194"/>
      <c r="H781" s="276">
        <f t="shared" si="12"/>
        <v>0</v>
      </c>
    </row>
    <row r="782" spans="1:8" hidden="1">
      <c r="A782" s="191">
        <v>779</v>
      </c>
      <c r="B782" s="192"/>
      <c r="C782" s="165"/>
      <c r="D782" s="193"/>
      <c r="E782" s="193"/>
      <c r="F782" s="192"/>
      <c r="G782" s="194"/>
      <c r="H782" s="276">
        <f t="shared" si="12"/>
        <v>0</v>
      </c>
    </row>
    <row r="783" spans="1:8" hidden="1">
      <c r="A783" s="191">
        <v>780</v>
      </c>
      <c r="B783" s="192"/>
      <c r="C783" s="165"/>
      <c r="D783" s="193"/>
      <c r="E783" s="193"/>
      <c r="F783" s="192"/>
      <c r="G783" s="194"/>
      <c r="H783" s="276">
        <f t="shared" si="12"/>
        <v>0</v>
      </c>
    </row>
    <row r="784" spans="1:8" hidden="1">
      <c r="A784" s="191">
        <v>781</v>
      </c>
      <c r="B784" s="192"/>
      <c r="C784" s="165"/>
      <c r="D784" s="193"/>
      <c r="E784" s="193"/>
      <c r="F784" s="192"/>
      <c r="G784" s="194"/>
      <c r="H784" s="276">
        <f t="shared" si="12"/>
        <v>0</v>
      </c>
    </row>
    <row r="785" spans="1:8" hidden="1">
      <c r="A785" s="191">
        <v>782</v>
      </c>
      <c r="B785" s="192"/>
      <c r="C785" s="165"/>
      <c r="D785" s="193"/>
      <c r="E785" s="193"/>
      <c r="F785" s="192"/>
      <c r="G785" s="194"/>
      <c r="H785" s="276">
        <f t="shared" si="12"/>
        <v>0</v>
      </c>
    </row>
    <row r="786" spans="1:8" hidden="1">
      <c r="A786" s="191">
        <v>783</v>
      </c>
      <c r="B786" s="192"/>
      <c r="C786" s="165"/>
      <c r="D786" s="193"/>
      <c r="E786" s="193"/>
      <c r="F786" s="192"/>
      <c r="G786" s="194"/>
      <c r="H786" s="276">
        <f t="shared" si="12"/>
        <v>0</v>
      </c>
    </row>
    <row r="787" spans="1:8" hidden="1">
      <c r="A787" s="191">
        <v>784</v>
      </c>
      <c r="B787" s="192"/>
      <c r="C787" s="165"/>
      <c r="D787" s="193"/>
      <c r="E787" s="193"/>
      <c r="F787" s="192"/>
      <c r="G787" s="194"/>
      <c r="H787" s="276">
        <f t="shared" si="12"/>
        <v>0</v>
      </c>
    </row>
    <row r="788" spans="1:8" hidden="1">
      <c r="A788" s="191">
        <v>785</v>
      </c>
      <c r="B788" s="192"/>
      <c r="C788" s="165"/>
      <c r="D788" s="193"/>
      <c r="E788" s="193"/>
      <c r="F788" s="192"/>
      <c r="G788" s="194"/>
      <c r="H788" s="276">
        <f t="shared" si="12"/>
        <v>0</v>
      </c>
    </row>
    <row r="789" spans="1:8" hidden="1">
      <c r="A789" s="191">
        <v>786</v>
      </c>
      <c r="B789" s="192"/>
      <c r="C789" s="165"/>
      <c r="D789" s="193"/>
      <c r="E789" s="193"/>
      <c r="F789" s="192"/>
      <c r="G789" s="194"/>
      <c r="H789" s="276">
        <f t="shared" si="12"/>
        <v>0</v>
      </c>
    </row>
    <row r="790" spans="1:8" hidden="1">
      <c r="A790" s="191">
        <v>787</v>
      </c>
      <c r="B790" s="192"/>
      <c r="C790" s="165"/>
      <c r="D790" s="193"/>
      <c r="E790" s="193"/>
      <c r="F790" s="192"/>
      <c r="G790" s="194"/>
      <c r="H790" s="276">
        <f t="shared" si="12"/>
        <v>0</v>
      </c>
    </row>
    <row r="791" spans="1:8" hidden="1">
      <c r="A791" s="191">
        <v>788</v>
      </c>
      <c r="B791" s="192"/>
      <c r="C791" s="165"/>
      <c r="D791" s="193"/>
      <c r="E791" s="193"/>
      <c r="F791" s="192"/>
      <c r="G791" s="194"/>
      <c r="H791" s="276">
        <f t="shared" si="12"/>
        <v>0</v>
      </c>
    </row>
    <row r="792" spans="1:8" hidden="1">
      <c r="A792" s="191">
        <v>789</v>
      </c>
      <c r="B792" s="192"/>
      <c r="C792" s="165"/>
      <c r="D792" s="193"/>
      <c r="E792" s="193"/>
      <c r="F792" s="192"/>
      <c r="G792" s="194"/>
      <c r="H792" s="276">
        <f t="shared" si="12"/>
        <v>0</v>
      </c>
    </row>
    <row r="793" spans="1:8" hidden="1">
      <c r="A793" s="191">
        <v>790</v>
      </c>
      <c r="B793" s="192"/>
      <c r="C793" s="165"/>
      <c r="D793" s="193"/>
      <c r="E793" s="193"/>
      <c r="F793" s="192"/>
      <c r="G793" s="194"/>
      <c r="H793" s="276">
        <f t="shared" si="12"/>
        <v>0</v>
      </c>
    </row>
    <row r="794" spans="1:8" hidden="1">
      <c r="A794" s="191">
        <v>791</v>
      </c>
      <c r="B794" s="192"/>
      <c r="C794" s="165"/>
      <c r="D794" s="193"/>
      <c r="E794" s="193"/>
      <c r="F794" s="192"/>
      <c r="G794" s="194"/>
      <c r="H794" s="276">
        <f t="shared" si="12"/>
        <v>0</v>
      </c>
    </row>
    <row r="795" spans="1:8" hidden="1">
      <c r="A795" s="191">
        <v>792</v>
      </c>
      <c r="B795" s="192"/>
      <c r="C795" s="165"/>
      <c r="D795" s="193"/>
      <c r="E795" s="193"/>
      <c r="F795" s="192"/>
      <c r="G795" s="194"/>
      <c r="H795" s="276">
        <f t="shared" si="12"/>
        <v>0</v>
      </c>
    </row>
    <row r="796" spans="1:8" hidden="1">
      <c r="A796" s="191">
        <v>793</v>
      </c>
      <c r="B796" s="192"/>
      <c r="C796" s="165"/>
      <c r="D796" s="193"/>
      <c r="E796" s="193"/>
      <c r="F796" s="192"/>
      <c r="G796" s="194"/>
      <c r="H796" s="276">
        <f t="shared" si="12"/>
        <v>0</v>
      </c>
    </row>
    <row r="797" spans="1:8" hidden="1">
      <c r="A797" s="191">
        <v>794</v>
      </c>
      <c r="B797" s="192"/>
      <c r="C797" s="165"/>
      <c r="D797" s="193"/>
      <c r="E797" s="193"/>
      <c r="F797" s="192"/>
      <c r="G797" s="194"/>
      <c r="H797" s="276">
        <f t="shared" si="12"/>
        <v>0</v>
      </c>
    </row>
    <row r="798" spans="1:8" hidden="1">
      <c r="A798" s="191">
        <v>795</v>
      </c>
      <c r="B798" s="192"/>
      <c r="C798" s="165"/>
      <c r="D798" s="193"/>
      <c r="E798" s="193"/>
      <c r="F798" s="192"/>
      <c r="G798" s="194"/>
      <c r="H798" s="276">
        <f t="shared" si="12"/>
        <v>0</v>
      </c>
    </row>
    <row r="799" spans="1:8" hidden="1">
      <c r="A799" s="191">
        <v>796</v>
      </c>
      <c r="B799" s="192"/>
      <c r="C799" s="165"/>
      <c r="D799" s="193"/>
      <c r="E799" s="193"/>
      <c r="F799" s="192"/>
      <c r="G799" s="194"/>
      <c r="H799" s="276">
        <f t="shared" si="12"/>
        <v>0</v>
      </c>
    </row>
    <row r="800" spans="1:8" hidden="1">
      <c r="A800" s="191">
        <v>797</v>
      </c>
      <c r="B800" s="192"/>
      <c r="C800" s="165"/>
      <c r="D800" s="193"/>
      <c r="E800" s="193"/>
      <c r="F800" s="192"/>
      <c r="G800" s="194"/>
      <c r="H800" s="276">
        <f t="shared" si="12"/>
        <v>0</v>
      </c>
    </row>
    <row r="801" spans="1:8" hidden="1">
      <c r="A801" s="191">
        <v>798</v>
      </c>
      <c r="B801" s="192"/>
      <c r="C801" s="165"/>
      <c r="D801" s="193"/>
      <c r="E801" s="193"/>
      <c r="F801" s="192"/>
      <c r="G801" s="194"/>
      <c r="H801" s="276">
        <f t="shared" si="12"/>
        <v>0</v>
      </c>
    </row>
    <row r="802" spans="1:8" hidden="1">
      <c r="A802" s="191">
        <v>799</v>
      </c>
      <c r="B802" s="192"/>
      <c r="C802" s="165"/>
      <c r="D802" s="193"/>
      <c r="E802" s="193"/>
      <c r="F802" s="192"/>
      <c r="G802" s="194"/>
      <c r="H802" s="276">
        <f t="shared" si="12"/>
        <v>0</v>
      </c>
    </row>
    <row r="803" spans="1:8" hidden="1">
      <c r="A803" s="191">
        <v>800</v>
      </c>
      <c r="B803" s="192"/>
      <c r="C803" s="165"/>
      <c r="D803" s="193"/>
      <c r="E803" s="193"/>
      <c r="F803" s="192"/>
      <c r="G803" s="194"/>
      <c r="H803" s="276">
        <f t="shared" si="12"/>
        <v>0</v>
      </c>
    </row>
    <row r="804" spans="1:8" hidden="1">
      <c r="A804" s="191">
        <v>801</v>
      </c>
      <c r="B804" s="192"/>
      <c r="C804" s="165"/>
      <c r="D804" s="193"/>
      <c r="E804" s="193"/>
      <c r="F804" s="192"/>
      <c r="G804" s="194"/>
      <c r="H804" s="276">
        <f t="shared" si="12"/>
        <v>0</v>
      </c>
    </row>
    <row r="805" spans="1:8" hidden="1">
      <c r="A805" s="191">
        <v>802</v>
      </c>
      <c r="B805" s="192"/>
      <c r="C805" s="165"/>
      <c r="D805" s="193"/>
      <c r="E805" s="193"/>
      <c r="F805" s="192"/>
      <c r="G805" s="194"/>
      <c r="H805" s="276">
        <f t="shared" si="12"/>
        <v>0</v>
      </c>
    </row>
    <row r="806" spans="1:8" hidden="1">
      <c r="A806" s="191">
        <v>803</v>
      </c>
      <c r="B806" s="192"/>
      <c r="C806" s="165"/>
      <c r="D806" s="193"/>
      <c r="E806" s="193"/>
      <c r="F806" s="192"/>
      <c r="G806" s="194"/>
      <c r="H806" s="276">
        <f t="shared" si="12"/>
        <v>0</v>
      </c>
    </row>
    <row r="807" spans="1:8" hidden="1">
      <c r="A807" s="191">
        <v>804</v>
      </c>
      <c r="B807" s="192"/>
      <c r="C807" s="165"/>
      <c r="D807" s="193"/>
      <c r="E807" s="193"/>
      <c r="F807" s="192"/>
      <c r="G807" s="194"/>
      <c r="H807" s="276">
        <f t="shared" si="12"/>
        <v>0</v>
      </c>
    </row>
    <row r="808" spans="1:8" hidden="1">
      <c r="A808" s="191">
        <v>805</v>
      </c>
      <c r="B808" s="192"/>
      <c r="C808" s="165"/>
      <c r="D808" s="193"/>
      <c r="E808" s="193"/>
      <c r="F808" s="192"/>
      <c r="G808" s="194"/>
      <c r="H808" s="276">
        <f t="shared" si="12"/>
        <v>0</v>
      </c>
    </row>
    <row r="809" spans="1:8" hidden="1">
      <c r="A809" s="191">
        <v>806</v>
      </c>
      <c r="B809" s="192"/>
      <c r="C809" s="165"/>
      <c r="D809" s="193"/>
      <c r="E809" s="193"/>
      <c r="F809" s="192"/>
      <c r="G809" s="194"/>
      <c r="H809" s="276">
        <f t="shared" si="12"/>
        <v>0</v>
      </c>
    </row>
    <row r="810" spans="1:8" hidden="1">
      <c r="A810" s="191">
        <v>807</v>
      </c>
      <c r="B810" s="192"/>
      <c r="C810" s="165"/>
      <c r="D810" s="193"/>
      <c r="E810" s="193"/>
      <c r="F810" s="192"/>
      <c r="G810" s="194"/>
      <c r="H810" s="276">
        <f t="shared" si="12"/>
        <v>0</v>
      </c>
    </row>
    <row r="811" spans="1:8" hidden="1">
      <c r="A811" s="191">
        <v>808</v>
      </c>
      <c r="B811" s="192"/>
      <c r="C811" s="165"/>
      <c r="D811" s="193"/>
      <c r="E811" s="193"/>
      <c r="F811" s="192"/>
      <c r="G811" s="194"/>
      <c r="H811" s="276">
        <f t="shared" si="12"/>
        <v>0</v>
      </c>
    </row>
    <row r="812" spans="1:8" hidden="1">
      <c r="A812" s="191">
        <v>809</v>
      </c>
      <c r="B812" s="192"/>
      <c r="C812" s="165"/>
      <c r="D812" s="193"/>
      <c r="E812" s="193"/>
      <c r="F812" s="192"/>
      <c r="G812" s="194"/>
      <c r="H812" s="276">
        <f t="shared" si="12"/>
        <v>0</v>
      </c>
    </row>
    <row r="813" spans="1:8" hidden="1">
      <c r="A813" s="191">
        <v>810</v>
      </c>
      <c r="B813" s="192"/>
      <c r="C813" s="165"/>
      <c r="D813" s="193"/>
      <c r="E813" s="193"/>
      <c r="F813" s="192"/>
      <c r="G813" s="194"/>
      <c r="H813" s="276">
        <f t="shared" si="12"/>
        <v>0</v>
      </c>
    </row>
    <row r="814" spans="1:8" hidden="1">
      <c r="A814" s="191">
        <v>811</v>
      </c>
      <c r="B814" s="192"/>
      <c r="C814" s="165"/>
      <c r="D814" s="193"/>
      <c r="E814" s="193"/>
      <c r="F814" s="192"/>
      <c r="G814" s="194"/>
      <c r="H814" s="276">
        <f t="shared" si="12"/>
        <v>0</v>
      </c>
    </row>
    <row r="815" spans="1:8" hidden="1">
      <c r="A815" s="191">
        <v>812</v>
      </c>
      <c r="B815" s="192"/>
      <c r="C815" s="165"/>
      <c r="D815" s="193"/>
      <c r="E815" s="193"/>
      <c r="F815" s="192"/>
      <c r="G815" s="194"/>
      <c r="H815" s="276">
        <f t="shared" si="12"/>
        <v>0</v>
      </c>
    </row>
    <row r="816" spans="1:8" hidden="1">
      <c r="A816" s="191">
        <v>813</v>
      </c>
      <c r="B816" s="192"/>
      <c r="C816" s="165"/>
      <c r="D816" s="193"/>
      <c r="E816" s="193"/>
      <c r="F816" s="192"/>
      <c r="G816" s="194"/>
      <c r="H816" s="276">
        <f t="shared" si="12"/>
        <v>0</v>
      </c>
    </row>
    <row r="817" spans="1:8" hidden="1">
      <c r="A817" s="191">
        <v>814</v>
      </c>
      <c r="B817" s="192"/>
      <c r="C817" s="165"/>
      <c r="D817" s="193"/>
      <c r="E817" s="193"/>
      <c r="F817" s="192"/>
      <c r="G817" s="194"/>
      <c r="H817" s="276">
        <f t="shared" si="12"/>
        <v>0</v>
      </c>
    </row>
    <row r="818" spans="1:8" hidden="1">
      <c r="A818" s="191">
        <v>815</v>
      </c>
      <c r="B818" s="192"/>
      <c r="C818" s="165"/>
      <c r="D818" s="193"/>
      <c r="E818" s="193"/>
      <c r="F818" s="192"/>
      <c r="G818" s="194"/>
      <c r="H818" s="276">
        <f t="shared" si="12"/>
        <v>0</v>
      </c>
    </row>
    <row r="819" spans="1:8" hidden="1">
      <c r="A819" s="191">
        <v>816</v>
      </c>
      <c r="B819" s="192"/>
      <c r="C819" s="165"/>
      <c r="D819" s="193"/>
      <c r="E819" s="193"/>
      <c r="F819" s="192"/>
      <c r="G819" s="194"/>
      <c r="H819" s="276">
        <f t="shared" si="12"/>
        <v>0</v>
      </c>
    </row>
    <row r="820" spans="1:8" hidden="1">
      <c r="A820" s="191">
        <v>817</v>
      </c>
      <c r="B820" s="192"/>
      <c r="C820" s="165"/>
      <c r="D820" s="193"/>
      <c r="E820" s="193"/>
      <c r="F820" s="192"/>
      <c r="G820" s="194"/>
      <c r="H820" s="276">
        <f t="shared" si="12"/>
        <v>0</v>
      </c>
    </row>
    <row r="821" spans="1:8" hidden="1">
      <c r="A821" s="191">
        <v>818</v>
      </c>
      <c r="B821" s="192"/>
      <c r="C821" s="165"/>
      <c r="D821" s="193"/>
      <c r="E821" s="193"/>
      <c r="F821" s="192"/>
      <c r="G821" s="194"/>
      <c r="H821" s="276">
        <f t="shared" si="12"/>
        <v>0</v>
      </c>
    </row>
    <row r="822" spans="1:8" hidden="1">
      <c r="A822" s="191">
        <v>819</v>
      </c>
      <c r="B822" s="192"/>
      <c r="C822" s="165"/>
      <c r="D822" s="193"/>
      <c r="E822" s="193"/>
      <c r="F822" s="192"/>
      <c r="G822" s="194"/>
      <c r="H822" s="276">
        <f t="shared" si="12"/>
        <v>0</v>
      </c>
    </row>
    <row r="823" spans="1:8" hidden="1">
      <c r="A823" s="191">
        <v>820</v>
      </c>
      <c r="B823" s="192"/>
      <c r="C823" s="165"/>
      <c r="D823" s="193"/>
      <c r="E823" s="193"/>
      <c r="F823" s="192"/>
      <c r="G823" s="194"/>
      <c r="H823" s="276">
        <f t="shared" si="12"/>
        <v>0</v>
      </c>
    </row>
    <row r="824" spans="1:8" hidden="1">
      <c r="A824" s="191">
        <v>821</v>
      </c>
      <c r="B824" s="192"/>
      <c r="C824" s="165"/>
      <c r="D824" s="193"/>
      <c r="E824" s="193"/>
      <c r="F824" s="192"/>
      <c r="G824" s="194"/>
      <c r="H824" s="276">
        <f t="shared" si="12"/>
        <v>0</v>
      </c>
    </row>
    <row r="825" spans="1:8" hidden="1">
      <c r="A825" s="191">
        <v>822</v>
      </c>
      <c r="B825" s="192"/>
      <c r="C825" s="165"/>
      <c r="D825" s="193"/>
      <c r="E825" s="193"/>
      <c r="F825" s="192"/>
      <c r="G825" s="194"/>
      <c r="H825" s="276">
        <f t="shared" si="12"/>
        <v>0</v>
      </c>
    </row>
    <row r="826" spans="1:8" hidden="1">
      <c r="A826" s="191">
        <v>823</v>
      </c>
      <c r="B826" s="192"/>
      <c r="C826" s="165"/>
      <c r="D826" s="193"/>
      <c r="E826" s="193"/>
      <c r="F826" s="192"/>
      <c r="G826" s="194"/>
      <c r="H826" s="276">
        <f t="shared" si="12"/>
        <v>0</v>
      </c>
    </row>
    <row r="827" spans="1:8" hidden="1">
      <c r="A827" s="191">
        <v>824</v>
      </c>
      <c r="B827" s="192"/>
      <c r="C827" s="165"/>
      <c r="D827" s="193"/>
      <c r="E827" s="193"/>
      <c r="F827" s="192"/>
      <c r="G827" s="194"/>
      <c r="H827" s="276">
        <f t="shared" si="12"/>
        <v>0</v>
      </c>
    </row>
    <row r="828" spans="1:8" hidden="1">
      <c r="A828" s="191">
        <v>825</v>
      </c>
      <c r="B828" s="192"/>
      <c r="C828" s="165"/>
      <c r="D828" s="193"/>
      <c r="E828" s="193"/>
      <c r="F828" s="192"/>
      <c r="G828" s="194"/>
      <c r="H828" s="276">
        <f t="shared" si="12"/>
        <v>0</v>
      </c>
    </row>
    <row r="829" spans="1:8" hidden="1">
      <c r="A829" s="191">
        <v>826</v>
      </c>
      <c r="B829" s="192"/>
      <c r="C829" s="165"/>
      <c r="D829" s="193"/>
      <c r="E829" s="193"/>
      <c r="F829" s="192"/>
      <c r="G829" s="194"/>
      <c r="H829" s="276">
        <f t="shared" si="12"/>
        <v>0</v>
      </c>
    </row>
    <row r="830" spans="1:8" hidden="1">
      <c r="A830" s="191">
        <v>827</v>
      </c>
      <c r="B830" s="192"/>
      <c r="C830" s="165"/>
      <c r="D830" s="193"/>
      <c r="E830" s="193"/>
      <c r="F830" s="192"/>
      <c r="G830" s="194"/>
      <c r="H830" s="276">
        <f t="shared" si="12"/>
        <v>0</v>
      </c>
    </row>
    <row r="831" spans="1:8" hidden="1">
      <c r="A831" s="191">
        <v>828</v>
      </c>
      <c r="B831" s="192"/>
      <c r="C831" s="165"/>
      <c r="D831" s="193"/>
      <c r="E831" s="193"/>
      <c r="F831" s="192"/>
      <c r="G831" s="194"/>
      <c r="H831" s="276">
        <f t="shared" si="12"/>
        <v>0</v>
      </c>
    </row>
    <row r="832" spans="1:8" hidden="1">
      <c r="A832" s="191">
        <v>829</v>
      </c>
      <c r="B832" s="192"/>
      <c r="C832" s="165"/>
      <c r="D832" s="193"/>
      <c r="E832" s="193"/>
      <c r="F832" s="192"/>
      <c r="G832" s="194"/>
      <c r="H832" s="276">
        <f t="shared" si="12"/>
        <v>0</v>
      </c>
    </row>
    <row r="833" spans="1:8" hidden="1">
      <c r="A833" s="191">
        <v>830</v>
      </c>
      <c r="B833" s="192"/>
      <c r="C833" s="165"/>
      <c r="D833" s="193"/>
      <c r="E833" s="193"/>
      <c r="F833" s="192"/>
      <c r="G833" s="194"/>
      <c r="H833" s="276">
        <f t="shared" si="12"/>
        <v>0</v>
      </c>
    </row>
    <row r="834" spans="1:8" hidden="1">
      <c r="A834" s="191">
        <v>831</v>
      </c>
      <c r="B834" s="192"/>
      <c r="C834" s="165"/>
      <c r="D834" s="193"/>
      <c r="E834" s="193"/>
      <c r="F834" s="192"/>
      <c r="G834" s="194"/>
      <c r="H834" s="276">
        <f t="shared" si="12"/>
        <v>0</v>
      </c>
    </row>
    <row r="835" spans="1:8" hidden="1">
      <c r="A835" s="191">
        <v>832</v>
      </c>
      <c r="B835" s="192"/>
      <c r="C835" s="165"/>
      <c r="D835" s="193"/>
      <c r="E835" s="193"/>
      <c r="F835" s="192"/>
      <c r="G835" s="194"/>
      <c r="H835" s="276">
        <f t="shared" si="12"/>
        <v>0</v>
      </c>
    </row>
    <row r="836" spans="1:8" hidden="1">
      <c r="A836" s="191">
        <v>833</v>
      </c>
      <c r="B836" s="192"/>
      <c r="C836" s="165"/>
      <c r="D836" s="193"/>
      <c r="E836" s="193"/>
      <c r="F836" s="192"/>
      <c r="G836" s="194"/>
      <c r="H836" s="276">
        <f t="shared" si="12"/>
        <v>0</v>
      </c>
    </row>
    <row r="837" spans="1:8" hidden="1">
      <c r="A837" s="191">
        <v>834</v>
      </c>
      <c r="B837" s="192"/>
      <c r="C837" s="165"/>
      <c r="D837" s="193"/>
      <c r="E837" s="193"/>
      <c r="F837" s="192"/>
      <c r="G837" s="194"/>
      <c r="H837" s="276">
        <f t="shared" ref="H837:H900" si="13">(E837-D837+1)*C837</f>
        <v>0</v>
      </c>
    </row>
    <row r="838" spans="1:8" hidden="1">
      <c r="A838" s="191">
        <v>835</v>
      </c>
      <c r="B838" s="192"/>
      <c r="C838" s="165"/>
      <c r="D838" s="193"/>
      <c r="E838" s="193"/>
      <c r="F838" s="192"/>
      <c r="G838" s="194"/>
      <c r="H838" s="276">
        <f t="shared" si="13"/>
        <v>0</v>
      </c>
    </row>
    <row r="839" spans="1:8" hidden="1">
      <c r="A839" s="191">
        <v>836</v>
      </c>
      <c r="B839" s="192"/>
      <c r="C839" s="165"/>
      <c r="D839" s="193"/>
      <c r="E839" s="193"/>
      <c r="F839" s="192"/>
      <c r="G839" s="194"/>
      <c r="H839" s="276">
        <f t="shared" si="13"/>
        <v>0</v>
      </c>
    </row>
    <row r="840" spans="1:8" hidden="1">
      <c r="A840" s="191">
        <v>837</v>
      </c>
      <c r="B840" s="192"/>
      <c r="C840" s="165"/>
      <c r="D840" s="193"/>
      <c r="E840" s="193"/>
      <c r="F840" s="192"/>
      <c r="G840" s="194"/>
      <c r="H840" s="276">
        <f t="shared" si="13"/>
        <v>0</v>
      </c>
    </row>
    <row r="841" spans="1:8" hidden="1">
      <c r="A841" s="191">
        <v>838</v>
      </c>
      <c r="B841" s="192"/>
      <c r="C841" s="165"/>
      <c r="D841" s="193"/>
      <c r="E841" s="193"/>
      <c r="F841" s="192"/>
      <c r="G841" s="194"/>
      <c r="H841" s="276">
        <f t="shared" si="13"/>
        <v>0</v>
      </c>
    </row>
    <row r="842" spans="1:8" hidden="1">
      <c r="A842" s="191">
        <v>839</v>
      </c>
      <c r="B842" s="192"/>
      <c r="C842" s="165"/>
      <c r="D842" s="193"/>
      <c r="E842" s="193"/>
      <c r="F842" s="192"/>
      <c r="G842" s="194"/>
      <c r="H842" s="276">
        <f t="shared" si="13"/>
        <v>0</v>
      </c>
    </row>
    <row r="843" spans="1:8" hidden="1">
      <c r="A843" s="191">
        <v>840</v>
      </c>
      <c r="B843" s="192"/>
      <c r="C843" s="165"/>
      <c r="D843" s="193"/>
      <c r="E843" s="193"/>
      <c r="F843" s="192"/>
      <c r="G843" s="194"/>
      <c r="H843" s="276">
        <f t="shared" si="13"/>
        <v>0</v>
      </c>
    </row>
    <row r="844" spans="1:8" hidden="1">
      <c r="A844" s="191">
        <v>841</v>
      </c>
      <c r="B844" s="192"/>
      <c r="C844" s="165"/>
      <c r="D844" s="193"/>
      <c r="E844" s="193"/>
      <c r="F844" s="192"/>
      <c r="G844" s="194"/>
      <c r="H844" s="276">
        <f t="shared" si="13"/>
        <v>0</v>
      </c>
    </row>
    <row r="845" spans="1:8" hidden="1">
      <c r="A845" s="191">
        <v>842</v>
      </c>
      <c r="B845" s="192"/>
      <c r="C845" s="165"/>
      <c r="D845" s="193"/>
      <c r="E845" s="193"/>
      <c r="F845" s="192"/>
      <c r="G845" s="194"/>
      <c r="H845" s="276">
        <f t="shared" si="13"/>
        <v>0</v>
      </c>
    </row>
    <row r="846" spans="1:8" hidden="1">
      <c r="A846" s="191">
        <v>843</v>
      </c>
      <c r="B846" s="192"/>
      <c r="C846" s="165"/>
      <c r="D846" s="193"/>
      <c r="E846" s="193"/>
      <c r="F846" s="192"/>
      <c r="G846" s="194"/>
      <c r="H846" s="276">
        <f t="shared" si="13"/>
        <v>0</v>
      </c>
    </row>
    <row r="847" spans="1:8" hidden="1">
      <c r="A847" s="191">
        <v>844</v>
      </c>
      <c r="B847" s="192"/>
      <c r="C847" s="165"/>
      <c r="D847" s="193"/>
      <c r="E847" s="193"/>
      <c r="F847" s="192"/>
      <c r="G847" s="194"/>
      <c r="H847" s="276">
        <f t="shared" si="13"/>
        <v>0</v>
      </c>
    </row>
    <row r="848" spans="1:8" hidden="1">
      <c r="A848" s="191">
        <v>845</v>
      </c>
      <c r="B848" s="192"/>
      <c r="C848" s="165"/>
      <c r="D848" s="193"/>
      <c r="E848" s="193"/>
      <c r="F848" s="192"/>
      <c r="G848" s="194"/>
      <c r="H848" s="276">
        <f t="shared" si="13"/>
        <v>0</v>
      </c>
    </row>
    <row r="849" spans="1:8" hidden="1">
      <c r="A849" s="191">
        <v>846</v>
      </c>
      <c r="B849" s="192"/>
      <c r="C849" s="165"/>
      <c r="D849" s="193"/>
      <c r="E849" s="193"/>
      <c r="F849" s="192"/>
      <c r="G849" s="194"/>
      <c r="H849" s="276">
        <f t="shared" si="13"/>
        <v>0</v>
      </c>
    </row>
    <row r="850" spans="1:8" hidden="1">
      <c r="A850" s="191">
        <v>847</v>
      </c>
      <c r="B850" s="192"/>
      <c r="C850" s="165"/>
      <c r="D850" s="193"/>
      <c r="E850" s="193"/>
      <c r="F850" s="192"/>
      <c r="G850" s="194"/>
      <c r="H850" s="276">
        <f t="shared" si="13"/>
        <v>0</v>
      </c>
    </row>
    <row r="851" spans="1:8" hidden="1">
      <c r="A851" s="191">
        <v>848</v>
      </c>
      <c r="B851" s="192"/>
      <c r="C851" s="165"/>
      <c r="D851" s="193"/>
      <c r="E851" s="193"/>
      <c r="F851" s="192"/>
      <c r="G851" s="194"/>
      <c r="H851" s="276">
        <f t="shared" si="13"/>
        <v>0</v>
      </c>
    </row>
    <row r="852" spans="1:8" hidden="1">
      <c r="A852" s="191">
        <v>849</v>
      </c>
      <c r="B852" s="192"/>
      <c r="C852" s="165"/>
      <c r="D852" s="193"/>
      <c r="E852" s="193"/>
      <c r="F852" s="192"/>
      <c r="G852" s="194"/>
      <c r="H852" s="276">
        <f t="shared" si="13"/>
        <v>0</v>
      </c>
    </row>
    <row r="853" spans="1:8" hidden="1">
      <c r="A853" s="191">
        <v>850</v>
      </c>
      <c r="B853" s="192"/>
      <c r="C853" s="165"/>
      <c r="D853" s="193"/>
      <c r="E853" s="193"/>
      <c r="F853" s="192"/>
      <c r="G853" s="194"/>
      <c r="H853" s="276">
        <f t="shared" si="13"/>
        <v>0</v>
      </c>
    </row>
    <row r="854" spans="1:8" hidden="1">
      <c r="A854" s="191">
        <v>851</v>
      </c>
      <c r="B854" s="192"/>
      <c r="C854" s="165"/>
      <c r="D854" s="193"/>
      <c r="E854" s="193"/>
      <c r="F854" s="192"/>
      <c r="G854" s="194"/>
      <c r="H854" s="276">
        <f t="shared" si="13"/>
        <v>0</v>
      </c>
    </row>
    <row r="855" spans="1:8" hidden="1">
      <c r="A855" s="191">
        <v>852</v>
      </c>
      <c r="B855" s="192"/>
      <c r="C855" s="165"/>
      <c r="D855" s="193"/>
      <c r="E855" s="193"/>
      <c r="F855" s="192"/>
      <c r="G855" s="194"/>
      <c r="H855" s="276">
        <f t="shared" si="13"/>
        <v>0</v>
      </c>
    </row>
    <row r="856" spans="1:8" hidden="1">
      <c r="A856" s="191">
        <v>853</v>
      </c>
      <c r="B856" s="192"/>
      <c r="C856" s="165"/>
      <c r="D856" s="193"/>
      <c r="E856" s="193"/>
      <c r="F856" s="192"/>
      <c r="G856" s="194"/>
      <c r="H856" s="276">
        <f t="shared" si="13"/>
        <v>0</v>
      </c>
    </row>
    <row r="857" spans="1:8" hidden="1">
      <c r="A857" s="191">
        <v>854</v>
      </c>
      <c r="B857" s="192"/>
      <c r="C857" s="165"/>
      <c r="D857" s="193"/>
      <c r="E857" s="193"/>
      <c r="F857" s="192"/>
      <c r="G857" s="194"/>
      <c r="H857" s="276">
        <f t="shared" si="13"/>
        <v>0</v>
      </c>
    </row>
    <row r="858" spans="1:8" hidden="1">
      <c r="A858" s="191">
        <v>855</v>
      </c>
      <c r="B858" s="192"/>
      <c r="C858" s="165"/>
      <c r="D858" s="193"/>
      <c r="E858" s="193"/>
      <c r="F858" s="192"/>
      <c r="G858" s="194"/>
      <c r="H858" s="276">
        <f t="shared" si="13"/>
        <v>0</v>
      </c>
    </row>
    <row r="859" spans="1:8" hidden="1">
      <c r="A859" s="191">
        <v>856</v>
      </c>
      <c r="B859" s="192"/>
      <c r="C859" s="165"/>
      <c r="D859" s="193"/>
      <c r="E859" s="193"/>
      <c r="F859" s="192"/>
      <c r="G859" s="194"/>
      <c r="H859" s="276">
        <f t="shared" si="13"/>
        <v>0</v>
      </c>
    </row>
    <row r="860" spans="1:8" hidden="1">
      <c r="A860" s="191">
        <v>857</v>
      </c>
      <c r="B860" s="192"/>
      <c r="C860" s="165"/>
      <c r="D860" s="193"/>
      <c r="E860" s="193"/>
      <c r="F860" s="192"/>
      <c r="G860" s="194"/>
      <c r="H860" s="276">
        <f t="shared" si="13"/>
        <v>0</v>
      </c>
    </row>
    <row r="861" spans="1:8" hidden="1">
      <c r="A861" s="191">
        <v>858</v>
      </c>
      <c r="B861" s="192"/>
      <c r="C861" s="165"/>
      <c r="D861" s="193"/>
      <c r="E861" s="193"/>
      <c r="F861" s="192"/>
      <c r="G861" s="194"/>
      <c r="H861" s="276">
        <f t="shared" si="13"/>
        <v>0</v>
      </c>
    </row>
    <row r="862" spans="1:8" hidden="1">
      <c r="A862" s="191">
        <v>859</v>
      </c>
      <c r="B862" s="192"/>
      <c r="C862" s="165"/>
      <c r="D862" s="193"/>
      <c r="E862" s="193"/>
      <c r="F862" s="192"/>
      <c r="G862" s="194"/>
      <c r="H862" s="276">
        <f t="shared" si="13"/>
        <v>0</v>
      </c>
    </row>
    <row r="863" spans="1:8" hidden="1">
      <c r="A863" s="191">
        <v>860</v>
      </c>
      <c r="B863" s="192"/>
      <c r="C863" s="165"/>
      <c r="D863" s="193"/>
      <c r="E863" s="193"/>
      <c r="F863" s="192"/>
      <c r="G863" s="194"/>
      <c r="H863" s="276">
        <f t="shared" si="13"/>
        <v>0</v>
      </c>
    </row>
    <row r="864" spans="1:8" hidden="1">
      <c r="A864" s="191">
        <v>861</v>
      </c>
      <c r="B864" s="192"/>
      <c r="C864" s="165"/>
      <c r="D864" s="193"/>
      <c r="E864" s="193"/>
      <c r="F864" s="192"/>
      <c r="G864" s="194"/>
      <c r="H864" s="276">
        <f t="shared" si="13"/>
        <v>0</v>
      </c>
    </row>
    <row r="865" spans="1:8" hidden="1">
      <c r="A865" s="191">
        <v>862</v>
      </c>
      <c r="B865" s="192"/>
      <c r="C865" s="165"/>
      <c r="D865" s="193"/>
      <c r="E865" s="193"/>
      <c r="F865" s="192"/>
      <c r="G865" s="194"/>
      <c r="H865" s="276">
        <f t="shared" si="13"/>
        <v>0</v>
      </c>
    </row>
    <row r="866" spans="1:8" hidden="1">
      <c r="A866" s="191">
        <v>863</v>
      </c>
      <c r="B866" s="192"/>
      <c r="C866" s="165"/>
      <c r="D866" s="193"/>
      <c r="E866" s="193"/>
      <c r="F866" s="192"/>
      <c r="G866" s="194"/>
      <c r="H866" s="276">
        <f t="shared" si="13"/>
        <v>0</v>
      </c>
    </row>
    <row r="867" spans="1:8" hidden="1">
      <c r="A867" s="191">
        <v>864</v>
      </c>
      <c r="B867" s="192"/>
      <c r="C867" s="165"/>
      <c r="D867" s="193"/>
      <c r="E867" s="193"/>
      <c r="F867" s="192"/>
      <c r="G867" s="194"/>
      <c r="H867" s="276">
        <f t="shared" si="13"/>
        <v>0</v>
      </c>
    </row>
    <row r="868" spans="1:8" hidden="1">
      <c r="A868" s="191">
        <v>865</v>
      </c>
      <c r="B868" s="192"/>
      <c r="C868" s="165"/>
      <c r="D868" s="193"/>
      <c r="E868" s="193"/>
      <c r="F868" s="192"/>
      <c r="G868" s="194"/>
      <c r="H868" s="276">
        <f t="shared" si="13"/>
        <v>0</v>
      </c>
    </row>
    <row r="869" spans="1:8" hidden="1">
      <c r="A869" s="191">
        <v>866</v>
      </c>
      <c r="B869" s="192"/>
      <c r="C869" s="165"/>
      <c r="D869" s="193"/>
      <c r="E869" s="193"/>
      <c r="F869" s="192"/>
      <c r="G869" s="194"/>
      <c r="H869" s="276">
        <f t="shared" si="13"/>
        <v>0</v>
      </c>
    </row>
    <row r="870" spans="1:8" hidden="1">
      <c r="A870" s="191">
        <v>867</v>
      </c>
      <c r="B870" s="192"/>
      <c r="C870" s="165"/>
      <c r="D870" s="193"/>
      <c r="E870" s="193"/>
      <c r="F870" s="192"/>
      <c r="G870" s="194"/>
      <c r="H870" s="276">
        <f t="shared" si="13"/>
        <v>0</v>
      </c>
    </row>
    <row r="871" spans="1:8" hidden="1">
      <c r="A871" s="191">
        <v>868</v>
      </c>
      <c r="B871" s="192"/>
      <c r="C871" s="165"/>
      <c r="D871" s="193"/>
      <c r="E871" s="193"/>
      <c r="F871" s="192"/>
      <c r="G871" s="194"/>
      <c r="H871" s="276">
        <f t="shared" si="13"/>
        <v>0</v>
      </c>
    </row>
    <row r="872" spans="1:8" hidden="1">
      <c r="A872" s="191">
        <v>869</v>
      </c>
      <c r="B872" s="192"/>
      <c r="C872" s="165"/>
      <c r="D872" s="193"/>
      <c r="E872" s="193"/>
      <c r="F872" s="192"/>
      <c r="G872" s="194"/>
      <c r="H872" s="276">
        <f t="shared" si="13"/>
        <v>0</v>
      </c>
    </row>
    <row r="873" spans="1:8" hidden="1">
      <c r="A873" s="191">
        <v>870</v>
      </c>
      <c r="B873" s="192"/>
      <c r="C873" s="165"/>
      <c r="D873" s="193"/>
      <c r="E873" s="193"/>
      <c r="F873" s="192"/>
      <c r="G873" s="194"/>
      <c r="H873" s="276">
        <f t="shared" si="13"/>
        <v>0</v>
      </c>
    </row>
    <row r="874" spans="1:8" hidden="1">
      <c r="A874" s="191">
        <v>871</v>
      </c>
      <c r="B874" s="192"/>
      <c r="C874" s="165"/>
      <c r="D874" s="193"/>
      <c r="E874" s="193"/>
      <c r="F874" s="192"/>
      <c r="G874" s="194"/>
      <c r="H874" s="276">
        <f t="shared" si="13"/>
        <v>0</v>
      </c>
    </row>
    <row r="875" spans="1:8" hidden="1">
      <c r="A875" s="191">
        <v>872</v>
      </c>
      <c r="B875" s="192"/>
      <c r="C875" s="165"/>
      <c r="D875" s="193"/>
      <c r="E875" s="193"/>
      <c r="F875" s="192"/>
      <c r="G875" s="194"/>
      <c r="H875" s="276">
        <f t="shared" si="13"/>
        <v>0</v>
      </c>
    </row>
    <row r="876" spans="1:8" hidden="1">
      <c r="A876" s="191">
        <v>873</v>
      </c>
      <c r="B876" s="192"/>
      <c r="C876" s="165"/>
      <c r="D876" s="193"/>
      <c r="E876" s="193"/>
      <c r="F876" s="192"/>
      <c r="G876" s="194"/>
      <c r="H876" s="276">
        <f t="shared" si="13"/>
        <v>0</v>
      </c>
    </row>
    <row r="877" spans="1:8" hidden="1">
      <c r="A877" s="191">
        <v>874</v>
      </c>
      <c r="B877" s="192"/>
      <c r="C877" s="165"/>
      <c r="D877" s="193"/>
      <c r="E877" s="193"/>
      <c r="F877" s="192"/>
      <c r="G877" s="194"/>
      <c r="H877" s="276">
        <f t="shared" si="13"/>
        <v>0</v>
      </c>
    </row>
    <row r="878" spans="1:8" hidden="1">
      <c r="A878" s="191">
        <v>875</v>
      </c>
      <c r="B878" s="192"/>
      <c r="C878" s="165"/>
      <c r="D878" s="193"/>
      <c r="E878" s="193"/>
      <c r="F878" s="192"/>
      <c r="G878" s="194"/>
      <c r="H878" s="276">
        <f t="shared" si="13"/>
        <v>0</v>
      </c>
    </row>
    <row r="879" spans="1:8" hidden="1">
      <c r="A879" s="191">
        <v>876</v>
      </c>
      <c r="B879" s="192"/>
      <c r="C879" s="165"/>
      <c r="D879" s="193"/>
      <c r="E879" s="193"/>
      <c r="F879" s="192"/>
      <c r="G879" s="194"/>
      <c r="H879" s="276">
        <f t="shared" si="13"/>
        <v>0</v>
      </c>
    </row>
    <row r="880" spans="1:8" hidden="1">
      <c r="A880" s="191">
        <v>877</v>
      </c>
      <c r="B880" s="192"/>
      <c r="C880" s="165"/>
      <c r="D880" s="193"/>
      <c r="E880" s="193"/>
      <c r="F880" s="192"/>
      <c r="G880" s="194"/>
      <c r="H880" s="276">
        <f t="shared" si="13"/>
        <v>0</v>
      </c>
    </row>
    <row r="881" spans="1:8" hidden="1">
      <c r="A881" s="191">
        <v>878</v>
      </c>
      <c r="B881" s="192"/>
      <c r="C881" s="165"/>
      <c r="D881" s="193"/>
      <c r="E881" s="193"/>
      <c r="F881" s="192"/>
      <c r="G881" s="194"/>
      <c r="H881" s="276">
        <f t="shared" si="13"/>
        <v>0</v>
      </c>
    </row>
    <row r="882" spans="1:8" hidden="1">
      <c r="A882" s="191">
        <v>879</v>
      </c>
      <c r="B882" s="192"/>
      <c r="C882" s="165"/>
      <c r="D882" s="193"/>
      <c r="E882" s="193"/>
      <c r="F882" s="192"/>
      <c r="G882" s="194"/>
      <c r="H882" s="276">
        <f t="shared" si="13"/>
        <v>0</v>
      </c>
    </row>
    <row r="883" spans="1:8" hidden="1">
      <c r="A883" s="191">
        <v>880</v>
      </c>
      <c r="B883" s="192"/>
      <c r="C883" s="165"/>
      <c r="D883" s="193"/>
      <c r="E883" s="193"/>
      <c r="F883" s="192"/>
      <c r="G883" s="194"/>
      <c r="H883" s="276">
        <f t="shared" si="13"/>
        <v>0</v>
      </c>
    </row>
    <row r="884" spans="1:8" hidden="1">
      <c r="A884" s="191">
        <v>881</v>
      </c>
      <c r="B884" s="192"/>
      <c r="C884" s="165"/>
      <c r="D884" s="193"/>
      <c r="E884" s="193"/>
      <c r="F884" s="192"/>
      <c r="G884" s="194"/>
      <c r="H884" s="276">
        <f t="shared" si="13"/>
        <v>0</v>
      </c>
    </row>
    <row r="885" spans="1:8" hidden="1">
      <c r="A885" s="191">
        <v>882</v>
      </c>
      <c r="B885" s="192"/>
      <c r="C885" s="165"/>
      <c r="D885" s="193"/>
      <c r="E885" s="193"/>
      <c r="F885" s="192"/>
      <c r="G885" s="194"/>
      <c r="H885" s="276">
        <f t="shared" si="13"/>
        <v>0</v>
      </c>
    </row>
    <row r="886" spans="1:8" hidden="1">
      <c r="A886" s="191">
        <v>883</v>
      </c>
      <c r="B886" s="192"/>
      <c r="C886" s="165"/>
      <c r="D886" s="193"/>
      <c r="E886" s="193"/>
      <c r="F886" s="192"/>
      <c r="G886" s="194"/>
      <c r="H886" s="276">
        <f t="shared" si="13"/>
        <v>0</v>
      </c>
    </row>
    <row r="887" spans="1:8" hidden="1">
      <c r="A887" s="191">
        <v>884</v>
      </c>
      <c r="B887" s="192"/>
      <c r="C887" s="165"/>
      <c r="D887" s="193"/>
      <c r="E887" s="193"/>
      <c r="F887" s="192"/>
      <c r="G887" s="194"/>
      <c r="H887" s="276">
        <f t="shared" si="13"/>
        <v>0</v>
      </c>
    </row>
    <row r="888" spans="1:8" hidden="1">
      <c r="A888" s="191">
        <v>885</v>
      </c>
      <c r="B888" s="192"/>
      <c r="C888" s="165"/>
      <c r="D888" s="193"/>
      <c r="E888" s="193"/>
      <c r="F888" s="192"/>
      <c r="G888" s="194"/>
      <c r="H888" s="276">
        <f t="shared" si="13"/>
        <v>0</v>
      </c>
    </row>
    <row r="889" spans="1:8" hidden="1">
      <c r="A889" s="191">
        <v>886</v>
      </c>
      <c r="B889" s="192"/>
      <c r="C889" s="165"/>
      <c r="D889" s="193"/>
      <c r="E889" s="193"/>
      <c r="F889" s="192"/>
      <c r="G889" s="194"/>
      <c r="H889" s="276">
        <f t="shared" si="13"/>
        <v>0</v>
      </c>
    </row>
    <row r="890" spans="1:8" hidden="1">
      <c r="A890" s="191">
        <v>887</v>
      </c>
      <c r="B890" s="192"/>
      <c r="C890" s="165"/>
      <c r="D890" s="193"/>
      <c r="E890" s="193"/>
      <c r="F890" s="192"/>
      <c r="G890" s="194"/>
      <c r="H890" s="276">
        <f t="shared" si="13"/>
        <v>0</v>
      </c>
    </row>
    <row r="891" spans="1:8" hidden="1">
      <c r="A891" s="191">
        <v>888</v>
      </c>
      <c r="B891" s="192"/>
      <c r="C891" s="165"/>
      <c r="D891" s="193"/>
      <c r="E891" s="193"/>
      <c r="F891" s="192"/>
      <c r="G891" s="194"/>
      <c r="H891" s="276">
        <f t="shared" si="13"/>
        <v>0</v>
      </c>
    </row>
    <row r="892" spans="1:8" hidden="1">
      <c r="A892" s="191">
        <v>889</v>
      </c>
      <c r="B892" s="192"/>
      <c r="C892" s="165"/>
      <c r="D892" s="193"/>
      <c r="E892" s="193"/>
      <c r="F892" s="192"/>
      <c r="G892" s="194"/>
      <c r="H892" s="276">
        <f t="shared" si="13"/>
        <v>0</v>
      </c>
    </row>
    <row r="893" spans="1:8" hidden="1">
      <c r="A893" s="191">
        <v>890</v>
      </c>
      <c r="B893" s="192"/>
      <c r="C893" s="165"/>
      <c r="D893" s="193"/>
      <c r="E893" s="193"/>
      <c r="F893" s="192"/>
      <c r="G893" s="194"/>
      <c r="H893" s="276">
        <f t="shared" si="13"/>
        <v>0</v>
      </c>
    </row>
    <row r="894" spans="1:8" hidden="1">
      <c r="A894" s="191">
        <v>891</v>
      </c>
      <c r="B894" s="192"/>
      <c r="C894" s="165"/>
      <c r="D894" s="193"/>
      <c r="E894" s="193"/>
      <c r="F894" s="192"/>
      <c r="G894" s="194"/>
      <c r="H894" s="276">
        <f t="shared" si="13"/>
        <v>0</v>
      </c>
    </row>
    <row r="895" spans="1:8" hidden="1">
      <c r="A895" s="191">
        <v>892</v>
      </c>
      <c r="B895" s="192"/>
      <c r="C895" s="165"/>
      <c r="D895" s="193"/>
      <c r="E895" s="193"/>
      <c r="F895" s="192"/>
      <c r="G895" s="194"/>
      <c r="H895" s="276">
        <f t="shared" si="13"/>
        <v>0</v>
      </c>
    </row>
    <row r="896" spans="1:8" hidden="1">
      <c r="A896" s="191">
        <v>893</v>
      </c>
      <c r="B896" s="192"/>
      <c r="C896" s="165"/>
      <c r="D896" s="193"/>
      <c r="E896" s="193"/>
      <c r="F896" s="192"/>
      <c r="G896" s="194"/>
      <c r="H896" s="276">
        <f t="shared" si="13"/>
        <v>0</v>
      </c>
    </row>
    <row r="897" spans="1:8" hidden="1">
      <c r="A897" s="191">
        <v>894</v>
      </c>
      <c r="B897" s="192"/>
      <c r="C897" s="165"/>
      <c r="D897" s="193"/>
      <c r="E897" s="193"/>
      <c r="F897" s="192"/>
      <c r="G897" s="194"/>
      <c r="H897" s="276">
        <f t="shared" si="13"/>
        <v>0</v>
      </c>
    </row>
    <row r="898" spans="1:8" hidden="1">
      <c r="A898" s="191">
        <v>895</v>
      </c>
      <c r="B898" s="192"/>
      <c r="C898" s="165"/>
      <c r="D898" s="193"/>
      <c r="E898" s="193"/>
      <c r="F898" s="192"/>
      <c r="G898" s="194"/>
      <c r="H898" s="276">
        <f t="shared" si="13"/>
        <v>0</v>
      </c>
    </row>
    <row r="899" spans="1:8" hidden="1">
      <c r="A899" s="191">
        <v>896</v>
      </c>
      <c r="B899" s="192"/>
      <c r="C899" s="165"/>
      <c r="D899" s="193"/>
      <c r="E899" s="193"/>
      <c r="F899" s="192"/>
      <c r="G899" s="194"/>
      <c r="H899" s="276">
        <f t="shared" si="13"/>
        <v>0</v>
      </c>
    </row>
    <row r="900" spans="1:8" hidden="1">
      <c r="A900" s="191">
        <v>897</v>
      </c>
      <c r="B900" s="192"/>
      <c r="C900" s="165"/>
      <c r="D900" s="193"/>
      <c r="E900" s="193"/>
      <c r="F900" s="192"/>
      <c r="G900" s="194"/>
      <c r="H900" s="276">
        <f t="shared" si="13"/>
        <v>0</v>
      </c>
    </row>
    <row r="901" spans="1:8" hidden="1">
      <c r="A901" s="191">
        <v>898</v>
      </c>
      <c r="B901" s="192"/>
      <c r="C901" s="165"/>
      <c r="D901" s="193"/>
      <c r="E901" s="193"/>
      <c r="F901" s="192"/>
      <c r="G901" s="194"/>
      <c r="H901" s="276">
        <f t="shared" ref="H901:H964" si="14">(E901-D901+1)*C901</f>
        <v>0</v>
      </c>
    </row>
    <row r="902" spans="1:8" hidden="1">
      <c r="A902" s="191">
        <v>899</v>
      </c>
      <c r="B902" s="192"/>
      <c r="C902" s="165"/>
      <c r="D902" s="193"/>
      <c r="E902" s="193"/>
      <c r="F902" s="192"/>
      <c r="G902" s="194"/>
      <c r="H902" s="276">
        <f t="shared" si="14"/>
        <v>0</v>
      </c>
    </row>
    <row r="903" spans="1:8" hidden="1">
      <c r="A903" s="191">
        <v>900</v>
      </c>
      <c r="B903" s="192"/>
      <c r="C903" s="165"/>
      <c r="D903" s="193"/>
      <c r="E903" s="193"/>
      <c r="F903" s="192"/>
      <c r="G903" s="194"/>
      <c r="H903" s="276">
        <f t="shared" si="14"/>
        <v>0</v>
      </c>
    </row>
    <row r="904" spans="1:8" hidden="1">
      <c r="A904" s="191">
        <v>901</v>
      </c>
      <c r="B904" s="192"/>
      <c r="C904" s="165"/>
      <c r="D904" s="193"/>
      <c r="E904" s="193"/>
      <c r="F904" s="192"/>
      <c r="G904" s="194"/>
      <c r="H904" s="276">
        <f t="shared" si="14"/>
        <v>0</v>
      </c>
    </row>
    <row r="905" spans="1:8" hidden="1">
      <c r="A905" s="191">
        <v>902</v>
      </c>
      <c r="B905" s="192"/>
      <c r="C905" s="165"/>
      <c r="D905" s="193"/>
      <c r="E905" s="193"/>
      <c r="F905" s="192"/>
      <c r="G905" s="194"/>
      <c r="H905" s="276">
        <f t="shared" si="14"/>
        <v>0</v>
      </c>
    </row>
    <row r="906" spans="1:8" hidden="1">
      <c r="A906" s="191">
        <v>903</v>
      </c>
      <c r="B906" s="192"/>
      <c r="C906" s="165"/>
      <c r="D906" s="193"/>
      <c r="E906" s="193"/>
      <c r="F906" s="192"/>
      <c r="G906" s="194"/>
      <c r="H906" s="276">
        <f t="shared" si="14"/>
        <v>0</v>
      </c>
    </row>
    <row r="907" spans="1:8" hidden="1">
      <c r="A907" s="191">
        <v>904</v>
      </c>
      <c r="B907" s="192"/>
      <c r="C907" s="165"/>
      <c r="D907" s="193"/>
      <c r="E907" s="193"/>
      <c r="F907" s="192"/>
      <c r="G907" s="194"/>
      <c r="H907" s="276">
        <f t="shared" si="14"/>
        <v>0</v>
      </c>
    </row>
    <row r="908" spans="1:8" hidden="1">
      <c r="A908" s="191">
        <v>905</v>
      </c>
      <c r="B908" s="192"/>
      <c r="C908" s="165"/>
      <c r="D908" s="193"/>
      <c r="E908" s="193"/>
      <c r="F908" s="192"/>
      <c r="G908" s="194"/>
      <c r="H908" s="276">
        <f t="shared" si="14"/>
        <v>0</v>
      </c>
    </row>
    <row r="909" spans="1:8" hidden="1">
      <c r="A909" s="191">
        <v>906</v>
      </c>
      <c r="B909" s="192"/>
      <c r="C909" s="165"/>
      <c r="D909" s="193"/>
      <c r="E909" s="193"/>
      <c r="F909" s="192"/>
      <c r="G909" s="194"/>
      <c r="H909" s="276">
        <f t="shared" si="14"/>
        <v>0</v>
      </c>
    </row>
    <row r="910" spans="1:8" hidden="1">
      <c r="A910" s="191">
        <v>907</v>
      </c>
      <c r="B910" s="192"/>
      <c r="C910" s="165"/>
      <c r="D910" s="193"/>
      <c r="E910" s="193"/>
      <c r="F910" s="192"/>
      <c r="G910" s="194"/>
      <c r="H910" s="276">
        <f t="shared" si="14"/>
        <v>0</v>
      </c>
    </row>
    <row r="911" spans="1:8" hidden="1">
      <c r="A911" s="191">
        <v>908</v>
      </c>
      <c r="B911" s="192"/>
      <c r="C911" s="165"/>
      <c r="D911" s="193"/>
      <c r="E911" s="193"/>
      <c r="F911" s="192"/>
      <c r="G911" s="194"/>
      <c r="H911" s="276">
        <f t="shared" si="14"/>
        <v>0</v>
      </c>
    </row>
    <row r="912" spans="1:8" hidden="1">
      <c r="A912" s="191">
        <v>909</v>
      </c>
      <c r="B912" s="192"/>
      <c r="C912" s="165"/>
      <c r="D912" s="193"/>
      <c r="E912" s="193"/>
      <c r="F912" s="192"/>
      <c r="G912" s="194"/>
      <c r="H912" s="276">
        <f t="shared" si="14"/>
        <v>0</v>
      </c>
    </row>
    <row r="913" spans="1:8" hidden="1">
      <c r="A913" s="191">
        <v>910</v>
      </c>
      <c r="B913" s="192"/>
      <c r="C913" s="165"/>
      <c r="D913" s="193"/>
      <c r="E913" s="193"/>
      <c r="F913" s="192"/>
      <c r="G913" s="194"/>
      <c r="H913" s="276">
        <f t="shared" si="14"/>
        <v>0</v>
      </c>
    </row>
    <row r="914" spans="1:8" hidden="1">
      <c r="A914" s="191">
        <v>911</v>
      </c>
      <c r="B914" s="192"/>
      <c r="C914" s="165"/>
      <c r="D914" s="193"/>
      <c r="E914" s="193"/>
      <c r="F914" s="192"/>
      <c r="G914" s="194"/>
      <c r="H914" s="276">
        <f t="shared" si="14"/>
        <v>0</v>
      </c>
    </row>
    <row r="915" spans="1:8" hidden="1">
      <c r="A915" s="191">
        <v>912</v>
      </c>
      <c r="B915" s="192"/>
      <c r="C915" s="165"/>
      <c r="D915" s="193"/>
      <c r="E915" s="193"/>
      <c r="F915" s="192"/>
      <c r="G915" s="194"/>
      <c r="H915" s="276">
        <f t="shared" si="14"/>
        <v>0</v>
      </c>
    </row>
    <row r="916" spans="1:8" hidden="1">
      <c r="A916" s="191">
        <v>913</v>
      </c>
      <c r="B916" s="192"/>
      <c r="C916" s="165"/>
      <c r="D916" s="193"/>
      <c r="E916" s="193"/>
      <c r="F916" s="192"/>
      <c r="G916" s="194"/>
      <c r="H916" s="276">
        <f t="shared" si="14"/>
        <v>0</v>
      </c>
    </row>
    <row r="917" spans="1:8" hidden="1">
      <c r="A917" s="191">
        <v>914</v>
      </c>
      <c r="B917" s="192"/>
      <c r="C917" s="165"/>
      <c r="D917" s="193"/>
      <c r="E917" s="193"/>
      <c r="F917" s="192"/>
      <c r="G917" s="194"/>
      <c r="H917" s="276">
        <f t="shared" si="14"/>
        <v>0</v>
      </c>
    </row>
    <row r="918" spans="1:8" hidden="1">
      <c r="A918" s="191">
        <v>915</v>
      </c>
      <c r="B918" s="192"/>
      <c r="C918" s="165"/>
      <c r="D918" s="193"/>
      <c r="E918" s="193"/>
      <c r="F918" s="192"/>
      <c r="G918" s="194"/>
      <c r="H918" s="276">
        <f t="shared" si="14"/>
        <v>0</v>
      </c>
    </row>
    <row r="919" spans="1:8" hidden="1">
      <c r="A919" s="191">
        <v>916</v>
      </c>
      <c r="B919" s="192"/>
      <c r="C919" s="165"/>
      <c r="D919" s="193"/>
      <c r="E919" s="193"/>
      <c r="F919" s="192"/>
      <c r="G919" s="194"/>
      <c r="H919" s="276">
        <f t="shared" si="14"/>
        <v>0</v>
      </c>
    </row>
    <row r="920" spans="1:8" hidden="1">
      <c r="A920" s="191">
        <v>917</v>
      </c>
      <c r="B920" s="192"/>
      <c r="C920" s="165"/>
      <c r="D920" s="193"/>
      <c r="E920" s="193"/>
      <c r="F920" s="192"/>
      <c r="G920" s="194"/>
      <c r="H920" s="276">
        <f t="shared" si="14"/>
        <v>0</v>
      </c>
    </row>
    <row r="921" spans="1:8" hidden="1">
      <c r="A921" s="191">
        <v>918</v>
      </c>
      <c r="B921" s="192"/>
      <c r="C921" s="165"/>
      <c r="D921" s="193"/>
      <c r="E921" s="193"/>
      <c r="F921" s="192"/>
      <c r="G921" s="194"/>
      <c r="H921" s="276">
        <f t="shared" si="14"/>
        <v>0</v>
      </c>
    </row>
    <row r="922" spans="1:8" hidden="1">
      <c r="A922" s="191">
        <v>919</v>
      </c>
      <c r="B922" s="192"/>
      <c r="C922" s="165"/>
      <c r="D922" s="193"/>
      <c r="E922" s="193"/>
      <c r="F922" s="192"/>
      <c r="G922" s="194"/>
      <c r="H922" s="276">
        <f t="shared" si="14"/>
        <v>0</v>
      </c>
    </row>
    <row r="923" spans="1:8" hidden="1">
      <c r="A923" s="191">
        <v>920</v>
      </c>
      <c r="B923" s="192"/>
      <c r="C923" s="165"/>
      <c r="D923" s="193"/>
      <c r="E923" s="193"/>
      <c r="F923" s="192"/>
      <c r="G923" s="194"/>
      <c r="H923" s="276">
        <f t="shared" si="14"/>
        <v>0</v>
      </c>
    </row>
    <row r="924" spans="1:8" hidden="1">
      <c r="A924" s="191">
        <v>921</v>
      </c>
      <c r="B924" s="192"/>
      <c r="C924" s="165"/>
      <c r="D924" s="193"/>
      <c r="E924" s="193"/>
      <c r="F924" s="192"/>
      <c r="G924" s="194"/>
      <c r="H924" s="276">
        <f t="shared" si="14"/>
        <v>0</v>
      </c>
    </row>
    <row r="925" spans="1:8" hidden="1">
      <c r="A925" s="191">
        <v>922</v>
      </c>
      <c r="B925" s="192"/>
      <c r="C925" s="165"/>
      <c r="D925" s="193"/>
      <c r="E925" s="193"/>
      <c r="F925" s="192"/>
      <c r="G925" s="194"/>
      <c r="H925" s="276">
        <f t="shared" si="14"/>
        <v>0</v>
      </c>
    </row>
    <row r="926" spans="1:8" hidden="1">
      <c r="A926" s="191">
        <v>923</v>
      </c>
      <c r="B926" s="192"/>
      <c r="C926" s="165"/>
      <c r="D926" s="193"/>
      <c r="E926" s="193"/>
      <c r="F926" s="192"/>
      <c r="G926" s="194"/>
      <c r="H926" s="276">
        <f t="shared" si="14"/>
        <v>0</v>
      </c>
    </row>
    <row r="927" spans="1:8" hidden="1">
      <c r="A927" s="191">
        <v>924</v>
      </c>
      <c r="B927" s="192"/>
      <c r="C927" s="165"/>
      <c r="D927" s="193"/>
      <c r="E927" s="193"/>
      <c r="F927" s="192"/>
      <c r="G927" s="194"/>
      <c r="H927" s="276">
        <f t="shared" si="14"/>
        <v>0</v>
      </c>
    </row>
    <row r="928" spans="1:8" hidden="1">
      <c r="A928" s="191">
        <v>925</v>
      </c>
      <c r="B928" s="192"/>
      <c r="C928" s="165"/>
      <c r="D928" s="193"/>
      <c r="E928" s="193"/>
      <c r="F928" s="192"/>
      <c r="G928" s="194"/>
      <c r="H928" s="276">
        <f t="shared" si="14"/>
        <v>0</v>
      </c>
    </row>
    <row r="929" spans="1:8" hidden="1">
      <c r="A929" s="191">
        <v>926</v>
      </c>
      <c r="B929" s="192"/>
      <c r="C929" s="165"/>
      <c r="D929" s="193"/>
      <c r="E929" s="193"/>
      <c r="F929" s="192"/>
      <c r="G929" s="194"/>
      <c r="H929" s="276">
        <f t="shared" si="14"/>
        <v>0</v>
      </c>
    </row>
    <row r="930" spans="1:8" hidden="1">
      <c r="A930" s="191">
        <v>927</v>
      </c>
      <c r="B930" s="192"/>
      <c r="C930" s="165"/>
      <c r="D930" s="193"/>
      <c r="E930" s="193"/>
      <c r="F930" s="192"/>
      <c r="G930" s="194"/>
      <c r="H930" s="276">
        <f t="shared" si="14"/>
        <v>0</v>
      </c>
    </row>
    <row r="931" spans="1:8" hidden="1">
      <c r="A931" s="191">
        <v>928</v>
      </c>
      <c r="B931" s="192"/>
      <c r="C931" s="165"/>
      <c r="D931" s="193"/>
      <c r="E931" s="193"/>
      <c r="F931" s="192"/>
      <c r="G931" s="194"/>
      <c r="H931" s="276">
        <f t="shared" si="14"/>
        <v>0</v>
      </c>
    </row>
    <row r="932" spans="1:8" hidden="1">
      <c r="A932" s="191">
        <v>929</v>
      </c>
      <c r="B932" s="192"/>
      <c r="C932" s="165"/>
      <c r="D932" s="193"/>
      <c r="E932" s="193"/>
      <c r="F932" s="192"/>
      <c r="G932" s="194"/>
      <c r="H932" s="276">
        <f t="shared" si="14"/>
        <v>0</v>
      </c>
    </row>
    <row r="933" spans="1:8" hidden="1">
      <c r="A933" s="191">
        <v>930</v>
      </c>
      <c r="B933" s="192"/>
      <c r="C933" s="165"/>
      <c r="D933" s="193"/>
      <c r="E933" s="193"/>
      <c r="F933" s="192"/>
      <c r="G933" s="194"/>
      <c r="H933" s="276">
        <f t="shared" si="14"/>
        <v>0</v>
      </c>
    </row>
    <row r="934" spans="1:8" hidden="1">
      <c r="A934" s="191">
        <v>931</v>
      </c>
      <c r="B934" s="192"/>
      <c r="C934" s="165"/>
      <c r="D934" s="193"/>
      <c r="E934" s="193"/>
      <c r="F934" s="192"/>
      <c r="G934" s="194"/>
      <c r="H934" s="276">
        <f t="shared" si="14"/>
        <v>0</v>
      </c>
    </row>
    <row r="935" spans="1:8" hidden="1">
      <c r="A935" s="191">
        <v>932</v>
      </c>
      <c r="B935" s="192"/>
      <c r="C935" s="165"/>
      <c r="D935" s="193"/>
      <c r="E935" s="193"/>
      <c r="F935" s="192"/>
      <c r="G935" s="194"/>
      <c r="H935" s="276">
        <f t="shared" si="14"/>
        <v>0</v>
      </c>
    </row>
    <row r="936" spans="1:8" hidden="1">
      <c r="A936" s="191">
        <v>933</v>
      </c>
      <c r="B936" s="192"/>
      <c r="C936" s="165"/>
      <c r="D936" s="193"/>
      <c r="E936" s="193"/>
      <c r="F936" s="192"/>
      <c r="G936" s="194"/>
      <c r="H936" s="276">
        <f t="shared" si="14"/>
        <v>0</v>
      </c>
    </row>
    <row r="937" spans="1:8" hidden="1">
      <c r="A937" s="191">
        <v>934</v>
      </c>
      <c r="B937" s="192"/>
      <c r="C937" s="165"/>
      <c r="D937" s="193"/>
      <c r="E937" s="193"/>
      <c r="F937" s="192"/>
      <c r="G937" s="194"/>
      <c r="H937" s="276">
        <f t="shared" si="14"/>
        <v>0</v>
      </c>
    </row>
    <row r="938" spans="1:8" hidden="1">
      <c r="A938" s="191">
        <v>935</v>
      </c>
      <c r="B938" s="192"/>
      <c r="C938" s="165"/>
      <c r="D938" s="193"/>
      <c r="E938" s="193"/>
      <c r="F938" s="192"/>
      <c r="G938" s="194"/>
      <c r="H938" s="276">
        <f t="shared" si="14"/>
        <v>0</v>
      </c>
    </row>
    <row r="939" spans="1:8" hidden="1">
      <c r="A939" s="191">
        <v>936</v>
      </c>
      <c r="B939" s="192"/>
      <c r="C939" s="165"/>
      <c r="D939" s="193"/>
      <c r="E939" s="193"/>
      <c r="F939" s="192"/>
      <c r="G939" s="194"/>
      <c r="H939" s="276">
        <f t="shared" si="14"/>
        <v>0</v>
      </c>
    </row>
    <row r="940" spans="1:8" hidden="1">
      <c r="A940" s="191">
        <v>937</v>
      </c>
      <c r="B940" s="192"/>
      <c r="C940" s="165"/>
      <c r="D940" s="193"/>
      <c r="E940" s="193"/>
      <c r="F940" s="192"/>
      <c r="G940" s="194"/>
      <c r="H940" s="276">
        <f t="shared" si="14"/>
        <v>0</v>
      </c>
    </row>
    <row r="941" spans="1:8" hidden="1">
      <c r="A941" s="191">
        <v>938</v>
      </c>
      <c r="B941" s="192"/>
      <c r="C941" s="165"/>
      <c r="D941" s="193"/>
      <c r="E941" s="193"/>
      <c r="F941" s="192"/>
      <c r="G941" s="194"/>
      <c r="H941" s="276">
        <f t="shared" si="14"/>
        <v>0</v>
      </c>
    </row>
    <row r="942" spans="1:8" hidden="1">
      <c r="A942" s="191">
        <v>939</v>
      </c>
      <c r="B942" s="192"/>
      <c r="C942" s="165"/>
      <c r="D942" s="193"/>
      <c r="E942" s="193"/>
      <c r="F942" s="192"/>
      <c r="G942" s="194"/>
      <c r="H942" s="276">
        <f t="shared" si="14"/>
        <v>0</v>
      </c>
    </row>
    <row r="943" spans="1:8" hidden="1">
      <c r="A943" s="191">
        <v>940</v>
      </c>
      <c r="B943" s="192"/>
      <c r="C943" s="165"/>
      <c r="D943" s="193"/>
      <c r="E943" s="193"/>
      <c r="F943" s="192"/>
      <c r="G943" s="194"/>
      <c r="H943" s="276">
        <f t="shared" si="14"/>
        <v>0</v>
      </c>
    </row>
    <row r="944" spans="1:8" hidden="1">
      <c r="A944" s="191">
        <v>941</v>
      </c>
      <c r="B944" s="192"/>
      <c r="C944" s="165"/>
      <c r="D944" s="193"/>
      <c r="E944" s="193"/>
      <c r="F944" s="192"/>
      <c r="G944" s="194"/>
      <c r="H944" s="276">
        <f t="shared" si="14"/>
        <v>0</v>
      </c>
    </row>
    <row r="945" spans="1:8" hidden="1">
      <c r="A945" s="191">
        <v>942</v>
      </c>
      <c r="B945" s="192"/>
      <c r="C945" s="165"/>
      <c r="D945" s="193"/>
      <c r="E945" s="193"/>
      <c r="F945" s="192"/>
      <c r="G945" s="194"/>
      <c r="H945" s="276">
        <f t="shared" si="14"/>
        <v>0</v>
      </c>
    </row>
    <row r="946" spans="1:8" hidden="1">
      <c r="A946" s="191">
        <v>943</v>
      </c>
      <c r="B946" s="192"/>
      <c r="C946" s="165"/>
      <c r="D946" s="193"/>
      <c r="E946" s="193"/>
      <c r="F946" s="192"/>
      <c r="G946" s="194"/>
      <c r="H946" s="276">
        <f t="shared" si="14"/>
        <v>0</v>
      </c>
    </row>
    <row r="947" spans="1:8" hidden="1">
      <c r="A947" s="191">
        <v>944</v>
      </c>
      <c r="B947" s="192"/>
      <c r="C947" s="165"/>
      <c r="D947" s="193"/>
      <c r="E947" s="193"/>
      <c r="F947" s="192"/>
      <c r="G947" s="194"/>
      <c r="H947" s="276">
        <f t="shared" si="14"/>
        <v>0</v>
      </c>
    </row>
    <row r="948" spans="1:8" hidden="1">
      <c r="A948" s="191">
        <v>945</v>
      </c>
      <c r="B948" s="192"/>
      <c r="C948" s="165"/>
      <c r="D948" s="193"/>
      <c r="E948" s="193"/>
      <c r="F948" s="192"/>
      <c r="G948" s="194"/>
      <c r="H948" s="276">
        <f t="shared" si="14"/>
        <v>0</v>
      </c>
    </row>
    <row r="949" spans="1:8" hidden="1">
      <c r="A949" s="191">
        <v>946</v>
      </c>
      <c r="B949" s="192"/>
      <c r="C949" s="165"/>
      <c r="D949" s="193"/>
      <c r="E949" s="193"/>
      <c r="F949" s="192"/>
      <c r="G949" s="194"/>
      <c r="H949" s="276">
        <f t="shared" si="14"/>
        <v>0</v>
      </c>
    </row>
    <row r="950" spans="1:8" hidden="1">
      <c r="A950" s="191">
        <v>947</v>
      </c>
      <c r="B950" s="192"/>
      <c r="C950" s="165"/>
      <c r="D950" s="193"/>
      <c r="E950" s="193"/>
      <c r="F950" s="192"/>
      <c r="G950" s="194"/>
      <c r="H950" s="276">
        <f t="shared" si="14"/>
        <v>0</v>
      </c>
    </row>
    <row r="951" spans="1:8" hidden="1">
      <c r="A951" s="191">
        <v>948</v>
      </c>
      <c r="B951" s="192"/>
      <c r="C951" s="165"/>
      <c r="D951" s="193"/>
      <c r="E951" s="193"/>
      <c r="F951" s="192"/>
      <c r="G951" s="194"/>
      <c r="H951" s="276">
        <f t="shared" si="14"/>
        <v>0</v>
      </c>
    </row>
    <row r="952" spans="1:8" hidden="1">
      <c r="A952" s="191">
        <v>949</v>
      </c>
      <c r="B952" s="192"/>
      <c r="C952" s="165"/>
      <c r="D952" s="193"/>
      <c r="E952" s="193"/>
      <c r="F952" s="192"/>
      <c r="G952" s="194"/>
      <c r="H952" s="276">
        <f t="shared" si="14"/>
        <v>0</v>
      </c>
    </row>
    <row r="953" spans="1:8" hidden="1">
      <c r="A953" s="191">
        <v>950</v>
      </c>
      <c r="B953" s="192"/>
      <c r="C953" s="165"/>
      <c r="D953" s="193"/>
      <c r="E953" s="193"/>
      <c r="F953" s="192"/>
      <c r="G953" s="194"/>
      <c r="H953" s="276">
        <f t="shared" si="14"/>
        <v>0</v>
      </c>
    </row>
    <row r="954" spans="1:8" hidden="1">
      <c r="A954" s="191">
        <v>951</v>
      </c>
      <c r="B954" s="192"/>
      <c r="C954" s="165"/>
      <c r="D954" s="193"/>
      <c r="E954" s="193"/>
      <c r="F954" s="192"/>
      <c r="G954" s="194"/>
      <c r="H954" s="276">
        <f t="shared" si="14"/>
        <v>0</v>
      </c>
    </row>
    <row r="955" spans="1:8" hidden="1">
      <c r="A955" s="191">
        <v>952</v>
      </c>
      <c r="B955" s="192"/>
      <c r="C955" s="165"/>
      <c r="D955" s="193"/>
      <c r="E955" s="193"/>
      <c r="F955" s="192"/>
      <c r="G955" s="194"/>
      <c r="H955" s="276">
        <f t="shared" si="14"/>
        <v>0</v>
      </c>
    </row>
    <row r="956" spans="1:8" hidden="1">
      <c r="A956" s="191">
        <v>953</v>
      </c>
      <c r="B956" s="192"/>
      <c r="C956" s="165"/>
      <c r="D956" s="193"/>
      <c r="E956" s="193"/>
      <c r="F956" s="192"/>
      <c r="G956" s="194"/>
      <c r="H956" s="276">
        <f t="shared" si="14"/>
        <v>0</v>
      </c>
    </row>
    <row r="957" spans="1:8" hidden="1">
      <c r="A957" s="191">
        <v>954</v>
      </c>
      <c r="B957" s="192"/>
      <c r="C957" s="165"/>
      <c r="D957" s="193"/>
      <c r="E957" s="193"/>
      <c r="F957" s="192"/>
      <c r="G957" s="194"/>
      <c r="H957" s="276">
        <f t="shared" si="14"/>
        <v>0</v>
      </c>
    </row>
    <row r="958" spans="1:8" hidden="1">
      <c r="A958" s="191">
        <v>955</v>
      </c>
      <c r="B958" s="192"/>
      <c r="C958" s="165"/>
      <c r="D958" s="193"/>
      <c r="E958" s="193"/>
      <c r="F958" s="192"/>
      <c r="G958" s="194"/>
      <c r="H958" s="276">
        <f t="shared" si="14"/>
        <v>0</v>
      </c>
    </row>
    <row r="959" spans="1:8" hidden="1">
      <c r="A959" s="191">
        <v>956</v>
      </c>
      <c r="B959" s="192"/>
      <c r="C959" s="165"/>
      <c r="D959" s="193"/>
      <c r="E959" s="193"/>
      <c r="F959" s="192"/>
      <c r="G959" s="194"/>
      <c r="H959" s="276">
        <f t="shared" si="14"/>
        <v>0</v>
      </c>
    </row>
    <row r="960" spans="1:8" hidden="1">
      <c r="A960" s="191">
        <v>957</v>
      </c>
      <c r="B960" s="192"/>
      <c r="C960" s="165"/>
      <c r="D960" s="193"/>
      <c r="E960" s="193"/>
      <c r="F960" s="192"/>
      <c r="G960" s="194"/>
      <c r="H960" s="276">
        <f t="shared" si="14"/>
        <v>0</v>
      </c>
    </row>
    <row r="961" spans="1:8" hidden="1">
      <c r="A961" s="191">
        <v>958</v>
      </c>
      <c r="B961" s="192"/>
      <c r="C961" s="165"/>
      <c r="D961" s="193"/>
      <c r="E961" s="193"/>
      <c r="F961" s="192"/>
      <c r="G961" s="194"/>
      <c r="H961" s="276">
        <f t="shared" si="14"/>
        <v>0</v>
      </c>
    </row>
    <row r="962" spans="1:8" hidden="1">
      <c r="A962" s="191">
        <v>959</v>
      </c>
      <c r="B962" s="192"/>
      <c r="C962" s="165"/>
      <c r="D962" s="193"/>
      <c r="E962" s="193"/>
      <c r="F962" s="192"/>
      <c r="G962" s="194"/>
      <c r="H962" s="276">
        <f t="shared" si="14"/>
        <v>0</v>
      </c>
    </row>
    <row r="963" spans="1:8" hidden="1">
      <c r="A963" s="191">
        <v>960</v>
      </c>
      <c r="B963" s="192"/>
      <c r="C963" s="165"/>
      <c r="D963" s="193"/>
      <c r="E963" s="193"/>
      <c r="F963" s="192"/>
      <c r="G963" s="194"/>
      <c r="H963" s="276">
        <f t="shared" si="14"/>
        <v>0</v>
      </c>
    </row>
    <row r="964" spans="1:8" hidden="1">
      <c r="A964" s="191">
        <v>961</v>
      </c>
      <c r="B964" s="192"/>
      <c r="C964" s="165"/>
      <c r="D964" s="193"/>
      <c r="E964" s="193"/>
      <c r="F964" s="192"/>
      <c r="G964" s="194"/>
      <c r="H964" s="276">
        <f t="shared" si="14"/>
        <v>0</v>
      </c>
    </row>
    <row r="965" spans="1:8" hidden="1">
      <c r="A965" s="191">
        <v>962</v>
      </c>
      <c r="B965" s="192"/>
      <c r="C965" s="165"/>
      <c r="D965" s="193"/>
      <c r="E965" s="193"/>
      <c r="F965" s="192"/>
      <c r="G965" s="194"/>
      <c r="H965" s="276">
        <f t="shared" ref="H965:H1003" si="15">(E965-D965+1)*C965</f>
        <v>0</v>
      </c>
    </row>
    <row r="966" spans="1:8" hidden="1">
      <c r="A966" s="191">
        <v>963</v>
      </c>
      <c r="B966" s="192"/>
      <c r="C966" s="165"/>
      <c r="D966" s="193"/>
      <c r="E966" s="193"/>
      <c r="F966" s="192"/>
      <c r="G966" s="194"/>
      <c r="H966" s="276">
        <f t="shared" si="15"/>
        <v>0</v>
      </c>
    </row>
    <row r="967" spans="1:8" hidden="1">
      <c r="A967" s="191">
        <v>964</v>
      </c>
      <c r="B967" s="192"/>
      <c r="C967" s="165"/>
      <c r="D967" s="193"/>
      <c r="E967" s="193"/>
      <c r="F967" s="192"/>
      <c r="G967" s="194"/>
      <c r="H967" s="276">
        <f t="shared" si="15"/>
        <v>0</v>
      </c>
    </row>
    <row r="968" spans="1:8" hidden="1">
      <c r="A968" s="191">
        <v>965</v>
      </c>
      <c r="B968" s="192"/>
      <c r="C968" s="165"/>
      <c r="D968" s="193"/>
      <c r="E968" s="193"/>
      <c r="F968" s="192"/>
      <c r="G968" s="194"/>
      <c r="H968" s="276">
        <f t="shared" si="15"/>
        <v>0</v>
      </c>
    </row>
    <row r="969" spans="1:8" hidden="1">
      <c r="A969" s="191">
        <v>966</v>
      </c>
      <c r="B969" s="192"/>
      <c r="C969" s="165"/>
      <c r="D969" s="193"/>
      <c r="E969" s="193"/>
      <c r="F969" s="192"/>
      <c r="G969" s="194"/>
      <c r="H969" s="276">
        <f t="shared" si="15"/>
        <v>0</v>
      </c>
    </row>
    <row r="970" spans="1:8" hidden="1">
      <c r="A970" s="191">
        <v>967</v>
      </c>
      <c r="B970" s="192"/>
      <c r="C970" s="165"/>
      <c r="D970" s="193"/>
      <c r="E970" s="193"/>
      <c r="F970" s="192"/>
      <c r="G970" s="194"/>
      <c r="H970" s="276">
        <f t="shared" si="15"/>
        <v>0</v>
      </c>
    </row>
    <row r="971" spans="1:8" hidden="1">
      <c r="A971" s="191">
        <v>968</v>
      </c>
      <c r="B971" s="192"/>
      <c r="C971" s="165"/>
      <c r="D971" s="193"/>
      <c r="E971" s="193"/>
      <c r="F971" s="192"/>
      <c r="G971" s="194"/>
      <c r="H971" s="276">
        <f t="shared" si="15"/>
        <v>0</v>
      </c>
    </row>
    <row r="972" spans="1:8" hidden="1">
      <c r="A972" s="191">
        <v>969</v>
      </c>
      <c r="B972" s="192"/>
      <c r="C972" s="165"/>
      <c r="D972" s="193"/>
      <c r="E972" s="193"/>
      <c r="F972" s="192"/>
      <c r="G972" s="194"/>
      <c r="H972" s="276">
        <f t="shared" si="15"/>
        <v>0</v>
      </c>
    </row>
    <row r="973" spans="1:8" hidden="1">
      <c r="A973" s="191">
        <v>970</v>
      </c>
      <c r="B973" s="192"/>
      <c r="C973" s="165"/>
      <c r="D973" s="193"/>
      <c r="E973" s="193"/>
      <c r="F973" s="192"/>
      <c r="G973" s="194"/>
      <c r="H973" s="276">
        <f t="shared" si="15"/>
        <v>0</v>
      </c>
    </row>
    <row r="974" spans="1:8" hidden="1">
      <c r="A974" s="191">
        <v>971</v>
      </c>
      <c r="B974" s="192"/>
      <c r="C974" s="165"/>
      <c r="D974" s="193"/>
      <c r="E974" s="193"/>
      <c r="F974" s="192"/>
      <c r="G974" s="194"/>
      <c r="H974" s="276">
        <f t="shared" si="15"/>
        <v>0</v>
      </c>
    </row>
    <row r="975" spans="1:8" hidden="1">
      <c r="A975" s="191">
        <v>972</v>
      </c>
      <c r="B975" s="192"/>
      <c r="C975" s="165"/>
      <c r="D975" s="193"/>
      <c r="E975" s="193"/>
      <c r="F975" s="192"/>
      <c r="G975" s="194"/>
      <c r="H975" s="276">
        <f t="shared" si="15"/>
        <v>0</v>
      </c>
    </row>
    <row r="976" spans="1:8" hidden="1">
      <c r="A976" s="191">
        <v>973</v>
      </c>
      <c r="B976" s="192"/>
      <c r="C976" s="165"/>
      <c r="D976" s="193"/>
      <c r="E976" s="193"/>
      <c r="F976" s="192"/>
      <c r="G976" s="194"/>
      <c r="H976" s="276">
        <f t="shared" si="15"/>
        <v>0</v>
      </c>
    </row>
    <row r="977" spans="1:8" hidden="1">
      <c r="A977" s="191">
        <v>974</v>
      </c>
      <c r="B977" s="192"/>
      <c r="C977" s="165"/>
      <c r="D977" s="193"/>
      <c r="E977" s="193"/>
      <c r="F977" s="192"/>
      <c r="G977" s="194"/>
      <c r="H977" s="276">
        <f t="shared" si="15"/>
        <v>0</v>
      </c>
    </row>
    <row r="978" spans="1:8" hidden="1">
      <c r="A978" s="191">
        <v>975</v>
      </c>
      <c r="B978" s="192"/>
      <c r="C978" s="165"/>
      <c r="D978" s="193"/>
      <c r="E978" s="193"/>
      <c r="F978" s="192"/>
      <c r="G978" s="194"/>
      <c r="H978" s="276">
        <f t="shared" si="15"/>
        <v>0</v>
      </c>
    </row>
    <row r="979" spans="1:8" hidden="1">
      <c r="A979" s="191">
        <v>976</v>
      </c>
      <c r="B979" s="192"/>
      <c r="C979" s="165"/>
      <c r="D979" s="193"/>
      <c r="E979" s="193"/>
      <c r="F979" s="192"/>
      <c r="G979" s="194"/>
      <c r="H979" s="276">
        <f t="shared" si="15"/>
        <v>0</v>
      </c>
    </row>
    <row r="980" spans="1:8" hidden="1">
      <c r="A980" s="191">
        <v>977</v>
      </c>
      <c r="B980" s="192"/>
      <c r="C980" s="165"/>
      <c r="D980" s="193"/>
      <c r="E980" s="193"/>
      <c r="F980" s="192"/>
      <c r="G980" s="194"/>
      <c r="H980" s="276">
        <f t="shared" si="15"/>
        <v>0</v>
      </c>
    </row>
    <row r="981" spans="1:8" hidden="1">
      <c r="A981" s="191">
        <v>978</v>
      </c>
      <c r="B981" s="192"/>
      <c r="C981" s="165"/>
      <c r="D981" s="193"/>
      <c r="E981" s="193"/>
      <c r="F981" s="192"/>
      <c r="G981" s="194"/>
      <c r="H981" s="276">
        <f t="shared" si="15"/>
        <v>0</v>
      </c>
    </row>
    <row r="982" spans="1:8" hidden="1">
      <c r="A982" s="191">
        <v>979</v>
      </c>
      <c r="B982" s="192"/>
      <c r="C982" s="165"/>
      <c r="D982" s="193"/>
      <c r="E982" s="193"/>
      <c r="F982" s="192"/>
      <c r="G982" s="194"/>
      <c r="H982" s="276">
        <f t="shared" si="15"/>
        <v>0</v>
      </c>
    </row>
    <row r="983" spans="1:8" hidden="1">
      <c r="A983" s="191">
        <v>980</v>
      </c>
      <c r="B983" s="192"/>
      <c r="C983" s="165"/>
      <c r="D983" s="193"/>
      <c r="E983" s="193"/>
      <c r="F983" s="192"/>
      <c r="G983" s="194"/>
      <c r="H983" s="276">
        <f t="shared" si="15"/>
        <v>0</v>
      </c>
    </row>
    <row r="984" spans="1:8" hidden="1">
      <c r="A984" s="191">
        <v>981</v>
      </c>
      <c r="B984" s="192"/>
      <c r="C984" s="165"/>
      <c r="D984" s="193"/>
      <c r="E984" s="193"/>
      <c r="F984" s="192"/>
      <c r="G984" s="194"/>
      <c r="H984" s="276">
        <f t="shared" si="15"/>
        <v>0</v>
      </c>
    </row>
    <row r="985" spans="1:8" hidden="1">
      <c r="A985" s="191">
        <v>982</v>
      </c>
      <c r="B985" s="192"/>
      <c r="C985" s="165"/>
      <c r="D985" s="193"/>
      <c r="E985" s="193"/>
      <c r="F985" s="192"/>
      <c r="G985" s="194"/>
      <c r="H985" s="276">
        <f t="shared" si="15"/>
        <v>0</v>
      </c>
    </row>
    <row r="986" spans="1:8" hidden="1">
      <c r="A986" s="191">
        <v>983</v>
      </c>
      <c r="B986" s="192"/>
      <c r="C986" s="165"/>
      <c r="D986" s="193"/>
      <c r="E986" s="193"/>
      <c r="F986" s="192"/>
      <c r="G986" s="194"/>
      <c r="H986" s="276">
        <f t="shared" si="15"/>
        <v>0</v>
      </c>
    </row>
    <row r="987" spans="1:8" hidden="1">
      <c r="A987" s="191">
        <v>984</v>
      </c>
      <c r="B987" s="192"/>
      <c r="C987" s="165"/>
      <c r="D987" s="193"/>
      <c r="E987" s="193"/>
      <c r="F987" s="192"/>
      <c r="G987" s="194"/>
      <c r="H987" s="276">
        <f t="shared" si="15"/>
        <v>0</v>
      </c>
    </row>
    <row r="988" spans="1:8" hidden="1">
      <c r="A988" s="191">
        <v>985</v>
      </c>
      <c r="B988" s="192"/>
      <c r="C988" s="165"/>
      <c r="D988" s="193"/>
      <c r="E988" s="193"/>
      <c r="F988" s="192"/>
      <c r="G988" s="194"/>
      <c r="H988" s="276">
        <f t="shared" si="15"/>
        <v>0</v>
      </c>
    </row>
    <row r="989" spans="1:8" hidden="1">
      <c r="A989" s="191">
        <v>986</v>
      </c>
      <c r="B989" s="192"/>
      <c r="C989" s="165"/>
      <c r="D989" s="193"/>
      <c r="E989" s="193"/>
      <c r="F989" s="192"/>
      <c r="G989" s="194"/>
      <c r="H989" s="276">
        <f t="shared" si="15"/>
        <v>0</v>
      </c>
    </row>
    <row r="990" spans="1:8" hidden="1">
      <c r="A990" s="191">
        <v>987</v>
      </c>
      <c r="B990" s="192"/>
      <c r="C990" s="165"/>
      <c r="D990" s="193"/>
      <c r="E990" s="193"/>
      <c r="F990" s="192"/>
      <c r="G990" s="194"/>
      <c r="H990" s="276">
        <f t="shared" si="15"/>
        <v>0</v>
      </c>
    </row>
    <row r="991" spans="1:8" hidden="1">
      <c r="A991" s="191">
        <v>988</v>
      </c>
      <c r="B991" s="192"/>
      <c r="C991" s="165"/>
      <c r="D991" s="193"/>
      <c r="E991" s="193"/>
      <c r="F991" s="192"/>
      <c r="G991" s="194"/>
      <c r="H991" s="276">
        <f t="shared" si="15"/>
        <v>0</v>
      </c>
    </row>
    <row r="992" spans="1:8" hidden="1">
      <c r="A992" s="191">
        <v>989</v>
      </c>
      <c r="B992" s="192"/>
      <c r="C992" s="165"/>
      <c r="D992" s="193"/>
      <c r="E992" s="193"/>
      <c r="F992" s="192"/>
      <c r="G992" s="194"/>
      <c r="H992" s="276">
        <f t="shared" si="15"/>
        <v>0</v>
      </c>
    </row>
    <row r="993" spans="1:8" hidden="1">
      <c r="A993" s="191">
        <v>990</v>
      </c>
      <c r="B993" s="192"/>
      <c r="C993" s="165"/>
      <c r="D993" s="193"/>
      <c r="E993" s="193"/>
      <c r="F993" s="192"/>
      <c r="G993" s="194"/>
      <c r="H993" s="276">
        <f t="shared" si="15"/>
        <v>0</v>
      </c>
    </row>
    <row r="994" spans="1:8" hidden="1">
      <c r="A994" s="191">
        <v>991</v>
      </c>
      <c r="B994" s="192"/>
      <c r="C994" s="165"/>
      <c r="D994" s="193"/>
      <c r="E994" s="193"/>
      <c r="F994" s="192"/>
      <c r="G994" s="194"/>
      <c r="H994" s="276">
        <f t="shared" si="15"/>
        <v>0</v>
      </c>
    </row>
    <row r="995" spans="1:8" hidden="1">
      <c r="A995" s="191">
        <v>992</v>
      </c>
      <c r="B995" s="192"/>
      <c r="C995" s="165"/>
      <c r="D995" s="193"/>
      <c r="E995" s="193"/>
      <c r="F995" s="192"/>
      <c r="G995" s="194"/>
      <c r="H995" s="276">
        <f t="shared" si="15"/>
        <v>0</v>
      </c>
    </row>
    <row r="996" spans="1:8" hidden="1">
      <c r="A996" s="191">
        <v>993</v>
      </c>
      <c r="B996" s="192"/>
      <c r="C996" s="165"/>
      <c r="D996" s="193"/>
      <c r="E996" s="193"/>
      <c r="F996" s="192"/>
      <c r="G996" s="194"/>
      <c r="H996" s="276">
        <f t="shared" si="15"/>
        <v>0</v>
      </c>
    </row>
    <row r="997" spans="1:8" hidden="1">
      <c r="A997" s="191">
        <v>994</v>
      </c>
      <c r="B997" s="192"/>
      <c r="C997" s="165"/>
      <c r="D997" s="193"/>
      <c r="E997" s="193"/>
      <c r="F997" s="192"/>
      <c r="G997" s="194"/>
      <c r="H997" s="276">
        <f t="shared" si="15"/>
        <v>0</v>
      </c>
    </row>
    <row r="998" spans="1:8" hidden="1">
      <c r="A998" s="191">
        <v>995</v>
      </c>
      <c r="B998" s="192"/>
      <c r="C998" s="165"/>
      <c r="D998" s="193"/>
      <c r="E998" s="193"/>
      <c r="F998" s="192"/>
      <c r="G998" s="194"/>
      <c r="H998" s="276">
        <f t="shared" si="15"/>
        <v>0</v>
      </c>
    </row>
    <row r="999" spans="1:8" hidden="1">
      <c r="A999" s="191">
        <v>996</v>
      </c>
      <c r="B999" s="192"/>
      <c r="C999" s="165"/>
      <c r="D999" s="193"/>
      <c r="E999" s="193"/>
      <c r="F999" s="192"/>
      <c r="G999" s="194"/>
      <c r="H999" s="276">
        <f t="shared" si="15"/>
        <v>0</v>
      </c>
    </row>
    <row r="1000" spans="1:8" hidden="1">
      <c r="A1000" s="191">
        <v>997</v>
      </c>
      <c r="B1000" s="192"/>
      <c r="C1000" s="165"/>
      <c r="D1000" s="193"/>
      <c r="E1000" s="193"/>
      <c r="F1000" s="192"/>
      <c r="G1000" s="194"/>
      <c r="H1000" s="276">
        <f t="shared" si="15"/>
        <v>0</v>
      </c>
    </row>
    <row r="1001" spans="1:8" hidden="1">
      <c r="A1001" s="191">
        <v>998</v>
      </c>
      <c r="B1001" s="192"/>
      <c r="C1001" s="165"/>
      <c r="D1001" s="193"/>
      <c r="E1001" s="193"/>
      <c r="F1001" s="192"/>
      <c r="G1001" s="194"/>
      <c r="H1001" s="276">
        <f t="shared" si="15"/>
        <v>0</v>
      </c>
    </row>
    <row r="1002" spans="1:8" hidden="1">
      <c r="A1002" s="191">
        <v>999</v>
      </c>
      <c r="B1002" s="192"/>
      <c r="C1002" s="165"/>
      <c r="D1002" s="193"/>
      <c r="E1002" s="193"/>
      <c r="F1002" s="192"/>
      <c r="G1002" s="194"/>
      <c r="H1002" s="276">
        <f t="shared" si="15"/>
        <v>0</v>
      </c>
    </row>
    <row r="1003" spans="1:8" ht="13.5" hidden="1" thickBot="1">
      <c r="A1003" s="195">
        <v>1000</v>
      </c>
      <c r="B1003" s="196"/>
      <c r="C1003" s="181"/>
      <c r="D1003" s="310"/>
      <c r="E1003" s="310"/>
      <c r="F1003" s="196"/>
      <c r="G1003" s="197"/>
      <c r="H1003" s="311">
        <f t="shared" si="15"/>
        <v>0</v>
      </c>
    </row>
    <row r="1004" spans="1:8" ht="20.25" hidden="1" customHeight="1" thickBot="1">
      <c r="A1004" s="312"/>
      <c r="B1004" s="313"/>
      <c r="C1004" s="312"/>
      <c r="D1004" s="312"/>
      <c r="E1004" s="312"/>
      <c r="F1004" s="313"/>
      <c r="G1004" s="314" t="s">
        <v>396</v>
      </c>
      <c r="H1004" s="315">
        <f>SUM(H4:H1003)</f>
        <v>1996899.2459325334</v>
      </c>
    </row>
    <row r="1005" spans="1:8" hidden="1"/>
    <row r="1006" spans="1:8" hidden="1"/>
    <row r="1007" spans="1:8" hidden="1">
      <c r="B1007" s="188"/>
    </row>
    <row r="1008" spans="1:8" hidden="1">
      <c r="B1008" s="188"/>
    </row>
    <row r="1009" spans="2:2" hidden="1">
      <c r="B1009" s="188"/>
    </row>
    <row r="1010" spans="2:2" hidden="1">
      <c r="B1010" s="188"/>
    </row>
    <row r="1011" spans="2:2" hidden="1">
      <c r="B1011" s="188"/>
    </row>
    <row r="1012" spans="2:2" hidden="1"/>
    <row r="1013" spans="2:2" hidden="1"/>
    <row r="1014" spans="2:2" hidden="1"/>
    <row r="1015" spans="2:2" hidden="1"/>
    <row r="1016" spans="2:2" hidden="1"/>
    <row r="1017" spans="2:2" hidden="1"/>
    <row r="1018" spans="2:2" hidden="1"/>
    <row r="1019" spans="2:2" hidden="1"/>
    <row r="1020" spans="2:2" hidden="1"/>
    <row r="1021" spans="2:2" hidden="1"/>
    <row r="1022" spans="2:2" hidden="1"/>
    <row r="1023" spans="2:2" hidden="1"/>
    <row r="1024" spans="2:2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</sheetData>
  <sheetProtection algorithmName="SHA-512" hashValue="f7IvtMVrlZfk7Scw1K5n0GZCDy1ptU32h2cyilmAsnOWUk+Fd1lqCnNZryKyY70cPycQsnR3k+gOIV1HjEaO8Q==" saltValue="fNH/QvvxKlJZNVwhNtLo8g==" spinCount="100000" sheet="1" objects="1" scenarios="1" formatRows="0" autoFilter="0"/>
  <autoFilter ref="A3:H1004"/>
  <mergeCells count="2">
    <mergeCell ref="A1:H1"/>
    <mergeCell ref="A2:H2"/>
  </mergeCells>
  <conditionalFormatting sqref="A61:G1003 A4:A60 C4:G45">
    <cfRule type="expression" dxfId="4" priority="5">
      <formula>ISEVEN(ROW())</formula>
    </cfRule>
  </conditionalFormatting>
  <conditionalFormatting sqref="H4:H1003">
    <cfRule type="expression" dxfId="3" priority="4">
      <formula>ISEVEN(ROW())</formula>
    </cfRule>
  </conditionalFormatting>
  <conditionalFormatting sqref="B4:B45">
    <cfRule type="expression" dxfId="2" priority="3">
      <formula>ISEVEN(ROW())</formula>
    </cfRule>
  </conditionalFormatting>
  <conditionalFormatting sqref="F46:F56 B46:E60 G46:G60">
    <cfRule type="expression" dxfId="1" priority="2">
      <formula>ISEVEN(ROW())</formula>
    </cfRule>
  </conditionalFormatting>
  <conditionalFormatting sqref="F57:F60">
    <cfRule type="expression" dxfId="0" priority="1">
      <formula>ISEVEN(ROW())</formula>
    </cfRule>
  </conditionalFormatting>
  <dataValidations count="3">
    <dataValidation type="list" allowBlank="1" showInputMessage="1" showErrorMessage="1" sqref="B4:B1003">
      <formula1>Gerais</formula1>
    </dataValidation>
    <dataValidation type="list" allowBlank="1" showInputMessage="1" showErrorMessage="1" sqref="F4:F1003">
      <formula1>VinculoPT</formula1>
    </dataValidation>
    <dataValidation type="whole" allowBlank="1" showInputMessage="1" showErrorMessage="1" error="Preencher com números de 1 a 24." sqref="D4:E1003">
      <formula1>1</formula1>
      <formula2>24</formula2>
    </dataValidation>
  </dataValidations>
  <pageMargins left="0.51181102362204722" right="0.51181102362204722" top="0.78740157480314965" bottom="0.78740157480314965" header="0.31496062992125984" footer="0.31496062992125984"/>
  <pageSetup paperSize="9" scale="93" fitToHeight="0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pageSetUpPr fitToPage="1"/>
  </sheetPr>
  <dimension ref="A1:F17"/>
  <sheetViews>
    <sheetView zoomScaleNormal="100" zoomScaleSheetLayoutView="100" zoomScalePageLayoutView="25" workbookViewId="0">
      <selection activeCell="B15" sqref="B15"/>
    </sheetView>
  </sheetViews>
  <sheetFormatPr defaultRowHeight="15"/>
  <cols>
    <col min="1" max="1" width="14.140625" style="5" customWidth="1"/>
    <col min="2" max="2" width="55.42578125" style="5" customWidth="1"/>
    <col min="3" max="3" width="19.28515625" style="7" customWidth="1"/>
    <col min="4" max="5" width="16.140625" style="7" customWidth="1"/>
    <col min="6" max="6" width="15.5703125" style="5" customWidth="1"/>
    <col min="7" max="16384" width="9.140625" style="5"/>
  </cols>
  <sheetData>
    <row r="1" spans="1:6" ht="99" customHeight="1">
      <c r="A1" s="435" t="str">
        <f>Capa!A1</f>
        <v>Termo de Parceria celebrado entre o Instituto Estadual do Patrimônio Histórico e Artístico de Minas Gerais - IEPHA/MG e a Associação Pró-Cultura e Promoção das Artes - APPA</v>
      </c>
      <c r="B1" s="435"/>
      <c r="C1" s="435"/>
      <c r="D1" s="435"/>
      <c r="E1" s="435"/>
      <c r="F1" s="435"/>
    </row>
    <row r="2" spans="1:6" ht="24.75" customHeight="1">
      <c r="A2" s="436"/>
      <c r="B2" s="436"/>
      <c r="C2" s="436"/>
      <c r="D2" s="436"/>
      <c r="E2" s="436"/>
      <c r="F2" s="436"/>
    </row>
    <row r="3" spans="1:6" ht="24.75" customHeight="1">
      <c r="A3" s="437" t="s">
        <v>33</v>
      </c>
      <c r="B3" s="437"/>
      <c r="C3" s="437"/>
      <c r="D3" s="437"/>
      <c r="E3" s="437"/>
      <c r="F3" s="437"/>
    </row>
    <row r="4" spans="1:6" ht="51" customHeight="1">
      <c r="A4" s="438" t="str">
        <f>Capa!A4</f>
        <v>01 de janeiro de 2018 a 31 de dezembro de 2019</v>
      </c>
      <c r="B4" s="438"/>
      <c r="C4" s="438"/>
      <c r="D4" s="438"/>
      <c r="E4" s="438"/>
      <c r="F4" s="438"/>
    </row>
    <row r="5" spans="1:6" ht="20.25" customHeight="1">
      <c r="A5" s="439"/>
      <c r="B5" s="439"/>
      <c r="C5" s="439"/>
      <c r="D5" s="439"/>
      <c r="E5" s="439"/>
      <c r="F5" s="439"/>
    </row>
    <row r="6" spans="1:6" ht="32.25" customHeight="1">
      <c r="A6" s="434" t="s">
        <v>151</v>
      </c>
      <c r="B6" s="434"/>
      <c r="C6" s="434"/>
      <c r="D6" s="434"/>
      <c r="E6" s="434"/>
      <c r="F6" s="434"/>
    </row>
    <row r="7" spans="1:6" ht="20.25" customHeight="1">
      <c r="A7" s="431" t="s">
        <v>469</v>
      </c>
      <c r="B7" s="431"/>
      <c r="C7" s="431"/>
      <c r="D7" s="431"/>
      <c r="E7" s="431"/>
      <c r="F7" s="431"/>
    </row>
    <row r="8" spans="1:6" ht="20.25" customHeight="1">
      <c r="A8" s="431" t="s">
        <v>466</v>
      </c>
      <c r="B8" s="431"/>
      <c r="C8" s="431"/>
      <c r="D8" s="431"/>
      <c r="E8" s="431"/>
      <c r="F8" s="431"/>
    </row>
    <row r="9" spans="1:6" ht="20.25" customHeight="1">
      <c r="A9" s="431" t="s">
        <v>467</v>
      </c>
      <c r="B9" s="431"/>
      <c r="C9" s="431"/>
      <c r="D9" s="431"/>
      <c r="E9" s="431"/>
      <c r="F9" s="431"/>
    </row>
    <row r="10" spans="1:6" ht="16.5" customHeight="1">
      <c r="A10" s="432"/>
      <c r="B10" s="432"/>
      <c r="C10" s="432"/>
      <c r="D10" s="432"/>
      <c r="E10" s="432"/>
      <c r="F10" s="432"/>
    </row>
    <row r="11" spans="1:6" ht="16.5" customHeight="1">
      <c r="A11" s="433" t="s">
        <v>34</v>
      </c>
      <c r="B11" s="433"/>
      <c r="C11" s="433"/>
      <c r="D11" s="433"/>
      <c r="E11" s="433"/>
      <c r="F11" s="433"/>
    </row>
    <row r="12" spans="1:6" ht="16.5" customHeight="1">
      <c r="A12" s="6"/>
      <c r="B12" s="6"/>
      <c r="C12" s="6"/>
      <c r="D12" s="6"/>
      <c r="E12" s="6"/>
      <c r="F12" s="6"/>
    </row>
    <row r="13" spans="1:6" ht="38.25" customHeight="1">
      <c r="A13" s="6"/>
      <c r="B13" s="6"/>
      <c r="C13" s="6"/>
      <c r="D13" s="6"/>
      <c r="E13" s="6"/>
      <c r="F13" s="6"/>
    </row>
    <row r="14" spans="1:6" ht="16.5" customHeight="1">
      <c r="A14" s="6"/>
      <c r="B14" s="6"/>
      <c r="C14" s="6"/>
      <c r="D14" s="6"/>
      <c r="E14" s="6"/>
      <c r="F14" s="6"/>
    </row>
    <row r="15" spans="1:6" ht="16.5" customHeight="1">
      <c r="A15" s="6"/>
      <c r="B15" s="6"/>
      <c r="C15" s="6"/>
      <c r="D15" s="6"/>
      <c r="E15" s="6"/>
      <c r="F15" s="6"/>
    </row>
    <row r="16" spans="1:6" ht="16.5" customHeight="1">
      <c r="A16" s="6"/>
      <c r="B16" s="6"/>
      <c r="C16" s="6"/>
      <c r="D16" s="6"/>
      <c r="E16" s="6"/>
      <c r="F16" s="6"/>
    </row>
    <row r="17" spans="1:6" ht="16.5" customHeight="1">
      <c r="A17" s="6"/>
      <c r="B17" s="6"/>
      <c r="C17" s="6"/>
      <c r="D17" s="6"/>
      <c r="E17" s="6"/>
      <c r="F17" s="6"/>
    </row>
  </sheetData>
  <sheetProtection algorithmName="SHA-512" hashValue="gMqAfn/4dLDdNXps8PTrBT/HrA/e1b+2k6l4+HU3SzZ+a1RSnyNf9qkyD+IQcTIge8TQzSwcBwPEBNbIQ5oFDA==" saltValue="Xy3MH57Xtdxl64leNsGPzA==" spinCount="100000" sheet="1" objects="1" scenarios="1" formatCells="0"/>
  <mergeCells count="11">
    <mergeCell ref="A6:F6"/>
    <mergeCell ref="A1:F1"/>
    <mergeCell ref="A2:F2"/>
    <mergeCell ref="A3:F3"/>
    <mergeCell ref="A4:F4"/>
    <mergeCell ref="A5:F5"/>
    <mergeCell ref="A7:F7"/>
    <mergeCell ref="A8:F8"/>
    <mergeCell ref="A10:F10"/>
    <mergeCell ref="A9:F9"/>
    <mergeCell ref="A11:F11"/>
  </mergeCells>
  <phoneticPr fontId="12" type="noConversion"/>
  <printOptions horizontalCentered="1" verticalCentered="1"/>
  <pageMargins left="0.19685039370078741" right="0.19685039370078741" top="0.59055118110236227" bottom="0.59055118110236227" header="0" footer="0"/>
  <pageSetup paperSize="9" orientation="landscape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20</vt:i4>
      </vt:variant>
    </vt:vector>
  </HeadingPairs>
  <TitlesOfParts>
    <vt:vector size="29" baseType="lpstr">
      <vt:lpstr>Capa</vt:lpstr>
      <vt:lpstr>Sintético</vt:lpstr>
      <vt:lpstr>Gastos das Atividades</vt:lpstr>
      <vt:lpstr>Analítico</vt:lpstr>
      <vt:lpstr>Encargos e Benefícios</vt:lpstr>
      <vt:lpstr>Gastos com Pessoal</vt:lpstr>
      <vt:lpstr>Bens</vt:lpstr>
      <vt:lpstr>Fluxo de Gastos Gerais</vt:lpstr>
      <vt:lpstr>Assinatura</vt:lpstr>
      <vt:lpstr>Area</vt:lpstr>
      <vt:lpstr>Analítico!Area_de_impressao</vt:lpstr>
      <vt:lpstr>Assinatura!Area_de_impressao</vt:lpstr>
      <vt:lpstr>Bens!Area_de_impressao</vt:lpstr>
      <vt:lpstr>Capa!Area_de_impressao</vt:lpstr>
      <vt:lpstr>'Encargos e Benefícios'!Area_de_impressao</vt:lpstr>
      <vt:lpstr>'Fluxo de Gastos Gerais'!Area_de_impressao</vt:lpstr>
      <vt:lpstr>'Gastos com Pessoal'!Area_de_impressao</vt:lpstr>
      <vt:lpstr>'Gastos das Atividades'!Area_de_impressao</vt:lpstr>
      <vt:lpstr>Sintético!Area_de_impressao</vt:lpstr>
      <vt:lpstr>Benefícios</vt:lpstr>
      <vt:lpstr>Beneficios2</vt:lpstr>
      <vt:lpstr>Beneficios3</vt:lpstr>
      <vt:lpstr>Bens</vt:lpstr>
      <vt:lpstr>Gerais</vt:lpstr>
      <vt:lpstr>Analítico!Titulos_de_impressao</vt:lpstr>
      <vt:lpstr>'Encargos e Benefícios'!Titulos_de_impressao</vt:lpstr>
      <vt:lpstr>'Fluxo de Gastos Gerais'!Titulos_de_impressao</vt:lpstr>
      <vt:lpstr>'Gastos com Pessoal'!Titulos_de_impressao</vt:lpstr>
      <vt:lpstr>Sintético!Titulos_de_impressao</vt:lpstr>
    </vt:vector>
  </TitlesOfParts>
  <Company>SEPLAG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de Morais Andrade Coutinho</dc:creator>
  <cp:lastModifiedBy>iepha</cp:lastModifiedBy>
  <cp:lastPrinted>2017-12-05T13:44:12Z</cp:lastPrinted>
  <dcterms:created xsi:type="dcterms:W3CDTF">2007-08-22T17:17:19Z</dcterms:created>
  <dcterms:modified xsi:type="dcterms:W3CDTF">2017-12-20T13:32:27Z</dcterms:modified>
</cp:coreProperties>
</file>